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7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DataScience\[DEIA]\[DEBA]\Project-KTXForecasting\Result\"/>
    </mc:Choice>
  </mc:AlternateContent>
  <xr:revisionPtr revIDLastSave="0" documentId="13_ncr:1_{10287EBD-79AE-4ED6-9D0D-9F8F0373AE03}" xr6:coauthVersionLast="47" xr6:coauthVersionMax="47" xr10:uidLastSave="{00000000-0000-0000-0000-000000000000}"/>
  <bookViews>
    <workbookView xWindow="-110" yWindow="-110" windowWidth="38620" windowHeight="21100" firstSheet="1" activeTab="4" xr2:uid="{00000000-000D-0000-FFFF-FFFF00000000}"/>
  </bookViews>
  <sheets>
    <sheet name="Evaluation" sheetId="1" state="hidden" r:id="rId1"/>
    <sheet name="Evaluation_Tuning" sheetId="23" r:id="rId2"/>
    <sheet name="Performance" sheetId="21" r:id="rId3"/>
    <sheet name="Forecasting" sheetId="2" state="hidden" r:id="rId4"/>
    <sheet name="Forecasting_Tuning" sheetId="22" r:id="rId5"/>
    <sheet name="경부선_전체" sheetId="3" r:id="rId6"/>
    <sheet name="경부선_주말" sheetId="4" r:id="rId7"/>
    <sheet name="경부선_주중" sheetId="5" r:id="rId8"/>
    <sheet name="경전선_전체" sheetId="6" r:id="rId9"/>
    <sheet name="경전선_주말" sheetId="7" r:id="rId10"/>
    <sheet name="경전선_주중" sheetId="8" r:id="rId11"/>
    <sheet name="동해선_전체" sheetId="9" r:id="rId12"/>
    <sheet name="동해선_주말" sheetId="10" r:id="rId13"/>
    <sheet name="동해선_주중" sheetId="11" r:id="rId14"/>
    <sheet name="전라선_전체" sheetId="14" r:id="rId15"/>
    <sheet name="전라선_주말" sheetId="15" r:id="rId16"/>
    <sheet name="전라선_주중" sheetId="16" r:id="rId17"/>
    <sheet name="호남선_전체" sheetId="17" r:id="rId18"/>
    <sheet name="호남선_주말" sheetId="18" r:id="rId19"/>
    <sheet name="호남선_주중" sheetId="19" r:id="rId2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17" i="22" l="1"/>
  <c r="P18" i="22"/>
  <c r="P19" i="22"/>
  <c r="P20" i="22"/>
  <c r="P21" i="22"/>
  <c r="P22" i="22"/>
  <c r="P23" i="22"/>
  <c r="P24" i="22"/>
  <c r="P13" i="22"/>
  <c r="P14" i="22"/>
  <c r="P15" i="22"/>
  <c r="P16" i="22"/>
  <c r="O14" i="22"/>
  <c r="O15" i="22"/>
  <c r="O16" i="22"/>
  <c r="O17" i="22"/>
  <c r="O18" i="22"/>
  <c r="O19" i="22"/>
  <c r="O20" i="22"/>
  <c r="O21" i="22"/>
  <c r="O22" i="22"/>
  <c r="Y2" i="23"/>
  <c r="E16" i="23" s="1"/>
  <c r="F16" i="23" s="1"/>
  <c r="O23" i="22"/>
  <c r="O24" i="22"/>
  <c r="O13" i="22"/>
  <c r="L14" i="22"/>
  <c r="M14" i="22"/>
  <c r="L15" i="22"/>
  <c r="M15" i="22"/>
  <c r="L16" i="22"/>
  <c r="M16" i="22"/>
  <c r="L17" i="22"/>
  <c r="M17" i="22"/>
  <c r="L18" i="22"/>
  <c r="M18" i="22"/>
  <c r="L19" i="22"/>
  <c r="M19" i="22"/>
  <c r="L20" i="22"/>
  <c r="M20" i="22"/>
  <c r="L21" i="22"/>
  <c r="M21" i="22"/>
  <c r="L22" i="22"/>
  <c r="U2" i="23" s="1"/>
  <c r="E12" i="23" s="1"/>
  <c r="G12" i="23" s="1"/>
  <c r="M22" i="22"/>
  <c r="L23" i="22"/>
  <c r="M23" i="22"/>
  <c r="L24" i="22"/>
  <c r="M24" i="22"/>
  <c r="M13" i="22"/>
  <c r="L13" i="22"/>
  <c r="I14" i="22"/>
  <c r="J14" i="22"/>
  <c r="I15" i="22"/>
  <c r="J15" i="22"/>
  <c r="I16" i="22"/>
  <c r="J16" i="22"/>
  <c r="I17" i="22"/>
  <c r="J17" i="22"/>
  <c r="I18" i="22"/>
  <c r="J18" i="22"/>
  <c r="I19" i="22"/>
  <c r="J19" i="22"/>
  <c r="I20" i="22"/>
  <c r="J20" i="22"/>
  <c r="I21" i="22"/>
  <c r="J21" i="22"/>
  <c r="I22" i="22"/>
  <c r="J22" i="22"/>
  <c r="I23" i="22"/>
  <c r="J23" i="22"/>
  <c r="I24" i="22"/>
  <c r="J24" i="22"/>
  <c r="J13" i="22"/>
  <c r="I13" i="22"/>
  <c r="H14" i="22"/>
  <c r="H15" i="22"/>
  <c r="H16" i="22"/>
  <c r="H17" i="22"/>
  <c r="H18" i="22"/>
  <c r="H19" i="22"/>
  <c r="H20" i="22"/>
  <c r="H21" i="22"/>
  <c r="H22" i="22"/>
  <c r="H23" i="22"/>
  <c r="H24" i="22"/>
  <c r="H13" i="22"/>
  <c r="G14" i="22"/>
  <c r="G15" i="22"/>
  <c r="G16" i="22"/>
  <c r="G17" i="22"/>
  <c r="G18" i="22"/>
  <c r="G19" i="22"/>
  <c r="G20" i="22"/>
  <c r="G21" i="22"/>
  <c r="G22" i="22"/>
  <c r="G23" i="22"/>
  <c r="G24" i="22"/>
  <c r="G13" i="22"/>
  <c r="F14" i="22"/>
  <c r="O2" i="23" s="1"/>
  <c r="E6" i="23" s="1"/>
  <c r="G6" i="23" s="1"/>
  <c r="F15" i="22"/>
  <c r="F16" i="22"/>
  <c r="F17" i="22"/>
  <c r="F18" i="22"/>
  <c r="F19" i="22"/>
  <c r="F20" i="22"/>
  <c r="F21" i="22"/>
  <c r="F22" i="22"/>
  <c r="F23" i="22"/>
  <c r="F24" i="22"/>
  <c r="F13" i="22"/>
  <c r="E14" i="22"/>
  <c r="E15" i="22"/>
  <c r="E16" i="22"/>
  <c r="E17" i="22"/>
  <c r="E18" i="22"/>
  <c r="E19" i="22"/>
  <c r="E20" i="22"/>
  <c r="E21" i="22"/>
  <c r="E22" i="22"/>
  <c r="E23" i="22"/>
  <c r="E24" i="22"/>
  <c r="E13" i="22"/>
  <c r="K14" i="22"/>
  <c r="N14" i="22"/>
  <c r="P2" i="23"/>
  <c r="E7" i="23" s="1"/>
  <c r="G7" i="23" s="1"/>
  <c r="R2" i="23"/>
  <c r="E9" i="23" s="1"/>
  <c r="G9" i="23" s="1"/>
  <c r="S2" i="23"/>
  <c r="E10" i="23" s="1"/>
  <c r="G10" i="23" s="1"/>
  <c r="K15" i="22"/>
  <c r="T2" i="23" s="1"/>
  <c r="E11" i="23" s="1"/>
  <c r="N15" i="22"/>
  <c r="K16" i="22"/>
  <c r="N16" i="22"/>
  <c r="K17" i="22"/>
  <c r="N17" i="22"/>
  <c r="K18" i="22"/>
  <c r="V2" i="23"/>
  <c r="E13" i="23" s="1"/>
  <c r="F13" i="23" s="1"/>
  <c r="N18" i="22"/>
  <c r="W2" i="23" s="1"/>
  <c r="E14" i="23" s="1"/>
  <c r="F14" i="23" s="1"/>
  <c r="X2" i="23"/>
  <c r="E15" i="23" s="1"/>
  <c r="F15" i="23" s="1"/>
  <c r="K19" i="22"/>
  <c r="N19" i="22"/>
  <c r="K20" i="22"/>
  <c r="N20" i="22"/>
  <c r="K21" i="22"/>
  <c r="N21" i="22"/>
  <c r="K22" i="22"/>
  <c r="N22" i="22"/>
  <c r="K23" i="22"/>
  <c r="N23" i="22"/>
  <c r="K24" i="22"/>
  <c r="N24" i="22"/>
  <c r="N13" i="22"/>
  <c r="K13" i="22"/>
  <c r="C14" i="22"/>
  <c r="C15" i="22"/>
  <c r="C16" i="22"/>
  <c r="C17" i="22"/>
  <c r="C18" i="22"/>
  <c r="C19" i="22"/>
  <c r="C20" i="22"/>
  <c r="C21" i="22"/>
  <c r="C22" i="22"/>
  <c r="C23" i="22"/>
  <c r="C24" i="22"/>
  <c r="C13" i="22"/>
  <c r="D14" i="22"/>
  <c r="D15" i="22"/>
  <c r="D16" i="22"/>
  <c r="D17" i="22"/>
  <c r="D18" i="22"/>
  <c r="D19" i="22"/>
  <c r="D20" i="22"/>
  <c r="D21" i="22"/>
  <c r="D22" i="22"/>
  <c r="D23" i="22"/>
  <c r="D24" i="22"/>
  <c r="D13" i="22"/>
  <c r="M2" i="23" s="1"/>
  <c r="E4" i="23" s="1"/>
  <c r="F4" i="23" s="1"/>
  <c r="B14" i="22"/>
  <c r="B15" i="22"/>
  <c r="K2" i="23" s="1"/>
  <c r="E2" i="23" s="1"/>
  <c r="G2" i="23" s="1"/>
  <c r="B16" i="22"/>
  <c r="B17" i="22"/>
  <c r="B18" i="22"/>
  <c r="B19" i="22"/>
  <c r="B20" i="22"/>
  <c r="B21" i="22"/>
  <c r="B22" i="22"/>
  <c r="B23" i="22"/>
  <c r="B24" i="22"/>
  <c r="B13" i="22"/>
  <c r="Q2" i="23" l="1"/>
  <c r="E8" i="23" s="1"/>
  <c r="G8" i="23" s="1"/>
  <c r="N2" i="23"/>
  <c r="E5" i="23" s="1"/>
  <c r="G5" i="23" s="1"/>
  <c r="F11" i="23"/>
  <c r="G11" i="23"/>
  <c r="L2" i="23"/>
  <c r="E3" i="23" s="1"/>
  <c r="F3" i="23" s="1"/>
  <c r="G14" i="23"/>
  <c r="G13" i="23"/>
  <c r="F2" i="23"/>
  <c r="F12" i="23"/>
  <c r="F10" i="23"/>
  <c r="F9" i="23"/>
  <c r="F7" i="23"/>
  <c r="F6" i="23"/>
  <c r="G16" i="23"/>
  <c r="G15" i="23"/>
  <c r="G4" i="23"/>
  <c r="F8" i="23" l="1"/>
  <c r="F5" i="23"/>
  <c r="G3" i="23"/>
</calcChain>
</file>

<file path=xl/sharedStrings.xml><?xml version="1.0" encoding="utf-8"?>
<sst xmlns="http://schemas.openxmlformats.org/spreadsheetml/2006/main" count="216" uniqueCount="40">
  <si>
    <t>2019년</t>
  </si>
  <si>
    <t>2024년</t>
  </si>
  <si>
    <t>2025년</t>
  </si>
  <si>
    <t>증감율%(2019-2025)</t>
  </si>
  <si>
    <t>증감율%(2024-2025)</t>
  </si>
  <si>
    <t>알고리즘순위</t>
  </si>
  <si>
    <t>주운행선</t>
  </si>
  <si>
    <t>전체주중주말</t>
  </si>
  <si>
    <t>경부선</t>
  </si>
  <si>
    <t>경전선</t>
  </si>
  <si>
    <t>동해선</t>
  </si>
  <si>
    <t>전라선</t>
  </si>
  <si>
    <t>호남선</t>
  </si>
  <si>
    <t>전체</t>
  </si>
  <si>
    <t>주말</t>
  </si>
  <si>
    <t>주중</t>
  </si>
  <si>
    <t>TCN</t>
  </si>
  <si>
    <t>LSTM</t>
  </si>
  <si>
    <t>DilatedRNN</t>
  </si>
  <si>
    <t>RNN</t>
  </si>
  <si>
    <t>XGBoost</t>
  </si>
  <si>
    <t>GRU</t>
  </si>
  <si>
    <t>ds</t>
  </si>
  <si>
    <t>경부선</t>
    <phoneticPr fontId="3" type="noConversion"/>
  </si>
  <si>
    <t>전체</t>
    <phoneticPr fontId="3" type="noConversion"/>
  </si>
  <si>
    <t>주말</t>
    <phoneticPr fontId="3" type="noConversion"/>
  </si>
  <si>
    <t>주중</t>
    <phoneticPr fontId="3" type="noConversion"/>
  </si>
  <si>
    <t>경전선</t>
    <phoneticPr fontId="3" type="noConversion"/>
  </si>
  <si>
    <t>동해선</t>
    <phoneticPr fontId="3" type="noConversion"/>
  </si>
  <si>
    <t>전라선</t>
    <phoneticPr fontId="3" type="noConversion"/>
  </si>
  <si>
    <t>호남선</t>
    <phoneticPr fontId="3" type="noConversion"/>
  </si>
  <si>
    <t>전처리방향</t>
  </si>
  <si>
    <t>변수수</t>
  </si>
  <si>
    <t>알고리즘</t>
  </si>
  <si>
    <t>MSPE</t>
  </si>
  <si>
    <t>MAPE</t>
  </si>
  <si>
    <t>MedAPE</t>
  </si>
  <si>
    <t>FUTR7+LAG12</t>
  </si>
  <si>
    <t>FUTR7+LAG0</t>
  </si>
  <si>
    <t>FUTR15+LAG0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</si>
</sst>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yyyy\-mm\-dd\ hh:mm:ss"/>
  </numFmts>
  <fonts count="5" x14ac:knownFonts="1">
    <font>
      <sz val="11"/>
      <color theme="1"/>
      <name val="맑은 고딕"/>
      <family val="2"/>
      <scheme val="minor"/>
    </font>
    <font>
      <b/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/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17">
    <xf numFmtId="0" fontId="0" fillId="0" borderId="0" xfId="0"/>
    <xf numFmtId="0" fontId="1" fillId="0" borderId="1" xfId="0" applyFont="1" applyBorder="1" applyAlignment="1">
      <alignment horizontal="center" vertical="top"/>
    </xf>
    <xf numFmtId="176" fontId="1" fillId="0" borderId="1" xfId="0" applyNumberFormat="1" applyFont="1" applyBorder="1" applyAlignment="1">
      <alignment horizontal="center" vertical="top"/>
    </xf>
    <xf numFmtId="41" fontId="0" fillId="0" borderId="1" xfId="1" applyFont="1" applyBorder="1" applyAlignment="1"/>
    <xf numFmtId="2" fontId="0" fillId="0" borderId="1" xfId="0" applyNumberFormat="1" applyBorder="1"/>
    <xf numFmtId="0" fontId="0" fillId="0" borderId="1" xfId="0" applyBorder="1"/>
    <xf numFmtId="0" fontId="4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10" fontId="0" fillId="0" borderId="1" xfId="2" applyNumberFormat="1" applyFont="1" applyBorder="1" applyAlignment="1"/>
    <xf numFmtId="0" fontId="4" fillId="0" borderId="1" xfId="0" applyFont="1" applyBorder="1" applyAlignment="1">
      <alignment horizontal="center" vertical="top"/>
    </xf>
    <xf numFmtId="0" fontId="0" fillId="0" borderId="0" xfId="0" applyAlignment="1">
      <alignment vertical="top"/>
    </xf>
    <xf numFmtId="0" fontId="1" fillId="0" borderId="1" xfId="0" applyFont="1" applyBorder="1" applyAlignment="1">
      <alignment horizontal="center" vertical="top"/>
    </xf>
    <xf numFmtId="0" fontId="4" fillId="0" borderId="2" xfId="0" applyFont="1" applyBorder="1" applyAlignment="1">
      <alignment horizontal="center" vertical="top"/>
    </xf>
    <xf numFmtId="0" fontId="4" fillId="0" borderId="3" xfId="0" applyFont="1" applyBorder="1" applyAlignment="1">
      <alignment horizontal="center" vertical="top"/>
    </xf>
    <xf numFmtId="0" fontId="4" fillId="0" borderId="4" xfId="0" applyFont="1" applyBorder="1" applyAlignment="1">
      <alignment horizontal="center" vertical="top"/>
    </xf>
    <xf numFmtId="0" fontId="1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342900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F1B5FB-A146-F70D-5876-34BBE6B66C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8717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342900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196AD83-3A15-7EB8-7798-21C5B7B2A7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342900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3E40365-657E-2897-19DF-5CCB7706D8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3ADE117-6DA1-0C79-9D79-1B9D0EBFA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E6B3187-6C00-CE06-632E-57751A494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DA7742-74A7-B403-C591-DF5F1F8BD6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AE5EC46-1E9F-0616-055B-659C79CE60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BF0C2C4-021D-3E55-F7AD-386CE3154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5BC399A-E37B-1F30-9E74-6AA56FC99C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9C87C81-4CAB-A505-507B-DA8BA997F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B155891-3815-0884-DA8A-9239567992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CB88B32-E72D-6898-54B7-E2556EEAFB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4AFA2A3-A8D8-A1A8-1C77-21C182780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2352E31-38CC-8B66-1326-7ED41DBD3F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8E6AE18-7686-1C08-FEDA-AA2F28CAA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6F83446-9E90-AECD-6C80-525F4DD15B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83EEA89-2974-E0A9-DDAF-E1708D5B3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42B2CE0-F844-754C-22E0-71421383B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6D2900C-B888-C221-CF8F-24F28EAE1F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E26A68A-1EF7-634D-5F4F-B310E78993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D03F268-B986-2ED8-45D5-462765BB50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342900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BAECA7C-B9E5-6382-EE36-9903836773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8717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342900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167E634-67E2-0D9E-5317-1637B3817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342900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24427E2-BDE3-CF7C-43FD-A1B1C594A2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342900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EA3E38D-4864-4939-474F-B42AEB101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8717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342900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A95EB5E-9661-7E77-1462-7615E93F0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342900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EA18C7F-2564-04C6-BBFC-654B1DDE1B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7473EE-2F61-8E52-44C3-F95482F4E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A6FAAA6-97E9-7909-2428-1347C4789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A27024-77F0-5FC5-6BA3-948AC9D2EA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E1DBE23-55A3-ED10-38E1-D3BD0CA87A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78F25DB-ECD2-28E3-5E47-3F65694C8A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EBD00DE-AD22-C013-92D0-CD9BCBD9FE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EB9232F-37B0-41B2-F900-14F53EA14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0EB3010-5782-A2EE-315A-5AFFA6539D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C0F608E-EF08-4242-FF12-2598BD394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0EE6FD3-87B6-735E-AF44-324CD2B85A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D403CDC-5176-65D5-4E46-8A8ACA984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A4F5BBC-D690-60E0-FD96-11850CEC23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1C85639-F049-C054-14A4-7BE1C1F53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7F7EB81-D2EC-54EE-815B-58AD839C8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ACB8596-CC00-7392-287C-1E2819F40E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9EECEA-0674-1B34-3865-5833AA20C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1767880-9AA1-B998-DA82-05986E5E5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EBCED8E-CE3E-1943-D76F-F697CE6D8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6"/>
  <sheetViews>
    <sheetView workbookViewId="0">
      <selection activeCell="N10" sqref="N10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0" hidden="1" customWidth="1"/>
  </cols>
  <sheetData>
    <row r="1" spans="1:9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9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v>112064.0234375</v>
      </c>
      <c r="F2" s="4">
        <v>28.91080936479808</v>
      </c>
      <c r="G2" s="4">
        <v>-3.7396471645256169</v>
      </c>
      <c r="H2" s="5" t="s">
        <v>16</v>
      </c>
      <c r="I2">
        <v>2</v>
      </c>
    </row>
    <row r="3" spans="1:9" x14ac:dyDescent="0.45">
      <c r="A3" s="11"/>
      <c r="B3" s="1" t="s">
        <v>14</v>
      </c>
      <c r="C3" s="3">
        <v>101753.10280830281</v>
      </c>
      <c r="D3" s="3">
        <v>136826.8548229548</v>
      </c>
      <c r="E3" s="3">
        <v>128775.6015625</v>
      </c>
      <c r="F3" s="4">
        <v>26.556928494953191</v>
      </c>
      <c r="G3" s="4">
        <v>-5.8842639267508101</v>
      </c>
      <c r="H3" s="5" t="s">
        <v>17</v>
      </c>
      <c r="I3">
        <v>2</v>
      </c>
    </row>
    <row r="4" spans="1:9" x14ac:dyDescent="0.45">
      <c r="A4" s="11"/>
      <c r="B4" s="1" t="s">
        <v>15</v>
      </c>
      <c r="C4" s="3">
        <v>75804.620129963208</v>
      </c>
      <c r="D4" s="3">
        <v>100976.17011022251</v>
      </c>
      <c r="E4" s="3">
        <v>100459.1015625</v>
      </c>
      <c r="F4" s="4">
        <v>32.523718726204187</v>
      </c>
      <c r="G4" s="4">
        <v>-0.51206987466255738</v>
      </c>
      <c r="H4" s="5" t="s">
        <v>16</v>
      </c>
      <c r="I4">
        <v>2</v>
      </c>
    </row>
    <row r="5" spans="1:9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v>21897.626953125</v>
      </c>
      <c r="F5" s="4">
        <v>25.256367218956122</v>
      </c>
      <c r="G5" s="4">
        <v>-4.4489538463693084</v>
      </c>
      <c r="H5" s="5" t="s">
        <v>18</v>
      </c>
      <c r="I5">
        <v>1</v>
      </c>
    </row>
    <row r="6" spans="1:9" x14ac:dyDescent="0.45">
      <c r="A6" s="11"/>
      <c r="B6" s="1" t="s">
        <v>14</v>
      </c>
      <c r="C6" s="3">
        <v>20573.894588744592</v>
      </c>
      <c r="D6" s="3">
        <v>27464.084615384621</v>
      </c>
      <c r="E6" s="3">
        <v>25017.037109375</v>
      </c>
      <c r="F6" s="4">
        <v>21.596020634134749</v>
      </c>
      <c r="G6" s="4">
        <v>-8.9099911403522576</v>
      </c>
      <c r="H6" s="5" t="s">
        <v>19</v>
      </c>
      <c r="I6">
        <v>1</v>
      </c>
    </row>
    <row r="7" spans="1:9" x14ac:dyDescent="0.45">
      <c r="A7" s="11"/>
      <c r="B7" s="1" t="s">
        <v>15</v>
      </c>
      <c r="C7" s="3">
        <v>15160.028147509671</v>
      </c>
      <c r="D7" s="3">
        <v>19489.709970903561</v>
      </c>
      <c r="E7" s="3">
        <v>20240.4765625</v>
      </c>
      <c r="F7" s="4">
        <v>33.512130489183107</v>
      </c>
      <c r="G7" s="4">
        <v>3.852117823801704</v>
      </c>
      <c r="H7" s="5" t="s">
        <v>16</v>
      </c>
      <c r="I7">
        <v>1</v>
      </c>
    </row>
    <row r="8" spans="1:9" x14ac:dyDescent="0.45">
      <c r="A8" s="11" t="s">
        <v>10</v>
      </c>
      <c r="B8" s="1" t="s">
        <v>13</v>
      </c>
      <c r="C8" s="3">
        <v>17212.298046301661</v>
      </c>
      <c r="D8" s="3">
        <v>19400.053423557041</v>
      </c>
      <c r="E8" s="3">
        <v>18972.173828125</v>
      </c>
      <c r="F8" s="4">
        <v>10.22452537766436</v>
      </c>
      <c r="G8" s="4">
        <v>-2.205558851257972</v>
      </c>
      <c r="H8" s="5" t="s">
        <v>20</v>
      </c>
      <c r="I8">
        <v>1</v>
      </c>
    </row>
    <row r="9" spans="1:9" x14ac:dyDescent="0.45">
      <c r="A9" s="11"/>
      <c r="B9" s="1" t="s">
        <v>14</v>
      </c>
      <c r="C9" s="3">
        <v>19116.39213635827</v>
      </c>
      <c r="D9" s="3">
        <v>21571.928266178271</v>
      </c>
      <c r="E9" s="3">
        <v>22322.677734375</v>
      </c>
      <c r="F9" s="4">
        <v>16.77244102938527</v>
      </c>
      <c r="G9" s="4">
        <v>3.4802149299457912</v>
      </c>
      <c r="H9" s="5" t="s">
        <v>16</v>
      </c>
      <c r="I9">
        <v>2</v>
      </c>
    </row>
    <row r="10" spans="1:9" x14ac:dyDescent="0.45">
      <c r="A10" s="11"/>
      <c r="B10" s="1" t="s">
        <v>15</v>
      </c>
      <c r="C10" s="3">
        <v>15779.934182091059</v>
      </c>
      <c r="D10" s="3">
        <v>17752.883513931891</v>
      </c>
      <c r="E10" s="3">
        <v>18348.171875</v>
      </c>
      <c r="F10" s="4">
        <v>16.275338434704501</v>
      </c>
      <c r="G10" s="4">
        <v>3.3531925143369001</v>
      </c>
      <c r="H10" s="5" t="s">
        <v>17</v>
      </c>
      <c r="I10">
        <v>1</v>
      </c>
    </row>
    <row r="11" spans="1:9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v>25738.125</v>
      </c>
      <c r="F11" s="4">
        <v>35.473477142985899</v>
      </c>
      <c r="G11" s="4">
        <v>-0.5495247712951068</v>
      </c>
      <c r="H11" s="5" t="s">
        <v>21</v>
      </c>
      <c r="I11">
        <v>2</v>
      </c>
    </row>
    <row r="12" spans="1:9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v>29252.154296875</v>
      </c>
      <c r="F12" s="4">
        <v>29.868821811093358</v>
      </c>
      <c r="G12" s="4">
        <v>-5.9229334694889557</v>
      </c>
      <c r="H12" s="5" t="s">
        <v>18</v>
      </c>
      <c r="I12">
        <v>2</v>
      </c>
    </row>
    <row r="13" spans="1:9" x14ac:dyDescent="0.45">
      <c r="A13" s="11"/>
      <c r="B13" s="1" t="s">
        <v>15</v>
      </c>
      <c r="C13" s="3">
        <v>16345.37979413589</v>
      </c>
      <c r="D13" s="3">
        <v>21927.470366070411</v>
      </c>
      <c r="E13" s="3">
        <v>22635.962890625</v>
      </c>
      <c r="F13" s="4">
        <v>38.485389606829081</v>
      </c>
      <c r="G13" s="4">
        <v>3.2310727718546151</v>
      </c>
      <c r="H13" s="5" t="s">
        <v>18</v>
      </c>
      <c r="I13">
        <v>2</v>
      </c>
    </row>
    <row r="14" spans="1:9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v>33741.6171875</v>
      </c>
      <c r="F14" s="4">
        <v>25.26354616723005</v>
      </c>
      <c r="G14" s="4">
        <v>-0.80790732930891007</v>
      </c>
      <c r="H14" s="5" t="s">
        <v>16</v>
      </c>
      <c r="I14">
        <v>2</v>
      </c>
    </row>
    <row r="15" spans="1:9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v>37083.33984375</v>
      </c>
      <c r="F15" s="4">
        <v>19.725299593058018</v>
      </c>
      <c r="G15" s="4">
        <v>-5.9467762092620831</v>
      </c>
      <c r="H15" s="5" t="s">
        <v>16</v>
      </c>
      <c r="I15">
        <v>2</v>
      </c>
    </row>
    <row r="16" spans="1:9" x14ac:dyDescent="0.45">
      <c r="A16" s="11"/>
      <c r="B16" s="1" t="s">
        <v>15</v>
      </c>
      <c r="C16" s="3">
        <v>23907.788821197009</v>
      </c>
      <c r="D16" s="3">
        <v>29928.299324188742</v>
      </c>
      <c r="E16" s="3">
        <v>29300.255859375</v>
      </c>
      <c r="F16" s="4">
        <v>22.555273005410491</v>
      </c>
      <c r="G16" s="4">
        <v>-2.098493663173651</v>
      </c>
      <c r="H16" s="5" t="s">
        <v>20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1568C-FA5B-4B51-B09D-93C2C4941A1A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D4C2E-16B2-4A9E-95F8-C055636EE34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30229-1EC3-476A-8AD4-A84276BC582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FCAA7D-F9A7-427B-89B3-0AA6D206E692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2C263-7F66-429B-9CAA-75A83BF79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D8ECBA-F8FC-464F-A205-6441402DA09B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93897-8675-4FF4-A830-B9D16A8C6330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B8C71-E0D6-4246-8A92-FF202A3ED106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55433B-B93F-47C5-A105-96CDD6612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65808-7984-4A94-A2DD-7B2062328899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E1083-6BFD-4057-AFDA-4A059384198D}">
  <dimension ref="A1:Y16"/>
  <sheetViews>
    <sheetView workbookViewId="0">
      <selection activeCell="AJ16" sqref="AJ16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0" hidden="1" customWidth="1"/>
    <col min="11" max="25" width="0" hidden="1" customWidth="1"/>
  </cols>
  <sheetData>
    <row r="1" spans="1:25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25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f>K2</f>
        <v>119908.50786458336</v>
      </c>
      <c r="F2" s="8">
        <f>(E2-C2)/C2</f>
        <v>0.37934569225685599</v>
      </c>
      <c r="G2" s="8">
        <f>(E2-D2)/D2</f>
        <v>2.9985799274595881E-2</v>
      </c>
      <c r="H2" s="5" t="s">
        <v>16</v>
      </c>
      <c r="I2">
        <v>2</v>
      </c>
      <c r="K2">
        <f>AVERAGE(Forecasting_Tuning!B13:B24)</f>
        <v>119908.50786458336</v>
      </c>
      <c r="L2">
        <f>AVERAGE(Forecasting_Tuning!C13:C24)</f>
        <v>141653.15742187502</v>
      </c>
      <c r="M2">
        <f>AVERAGE(Forecasting_Tuning!D13:D24)</f>
        <v>103472.87192708334</v>
      </c>
      <c r="N2">
        <f>AVERAGE(Forecasting_Tuning!E13:E24)</f>
        <v>23430.45962076823</v>
      </c>
      <c r="O2">
        <f>AVERAGE(Forecasting_Tuning!F13:F24)</f>
        <v>27518.741178385419</v>
      </c>
      <c r="P2">
        <f>AVERAGE(Forecasting_Tuning!G13:G24)</f>
        <v>20240.476888020832</v>
      </c>
      <c r="Q2">
        <f>AVERAGE(Forecasting_Tuning!H13:H24)</f>
        <v>19920.781835937501</v>
      </c>
      <c r="R2">
        <f>AVERAGE(Forecasting_Tuning!I13:I24)</f>
        <v>22322.676432291668</v>
      </c>
      <c r="S2">
        <f>AVERAGE(Forecasting_Tuning!J13:J24)</f>
        <v>18348.17138671875</v>
      </c>
      <c r="T2">
        <f>AVERAGE(Forecasting_Tuning!K13:K24)</f>
        <v>26510.268750000003</v>
      </c>
      <c r="U2">
        <f>AVERAGE(Forecasting_Tuning!L13:L24)</f>
        <v>32177.370442708332</v>
      </c>
      <c r="V2">
        <f>AVERAGE(Forecasting_Tuning!M13:M24)</f>
        <v>22635.96337890625</v>
      </c>
      <c r="W2">
        <f>AVERAGE(Forecasting_Tuning!N13:N24)</f>
        <v>34753.864529622399</v>
      </c>
      <c r="X2">
        <f>AVERAGE(Forecasting_Tuning!O13:O24)</f>
        <v>40791.670426432305</v>
      </c>
      <c r="Y2">
        <f>AVERAGE(Forecasting_Tuning!P13:P24)</f>
        <v>30179.263199869791</v>
      </c>
    </row>
    <row r="3" spans="1:25" x14ac:dyDescent="0.45">
      <c r="A3" s="11"/>
      <c r="B3" s="1" t="s">
        <v>14</v>
      </c>
      <c r="C3" s="3">
        <v>101753.10280830281</v>
      </c>
      <c r="D3" s="3">
        <v>136826.8548229548</v>
      </c>
      <c r="E3" s="3">
        <f>L2</f>
        <v>141653.15742187502</v>
      </c>
      <c r="F3" s="8">
        <f t="shared" ref="F3:F16" si="0">(E3-C3)/C3</f>
        <v>0.39212617121604337</v>
      </c>
      <c r="G3" s="8">
        <f t="shared" ref="G3:G16" si="1">(E3-D3)/D3</f>
        <v>3.5273065402001244E-2</v>
      </c>
      <c r="H3" s="5" t="s">
        <v>17</v>
      </c>
      <c r="I3">
        <v>2</v>
      </c>
    </row>
    <row r="4" spans="1:25" x14ac:dyDescent="0.45">
      <c r="A4" s="11"/>
      <c r="B4" s="1" t="s">
        <v>15</v>
      </c>
      <c r="C4" s="3">
        <v>75804.620129963208</v>
      </c>
      <c r="D4" s="3">
        <v>100976.17011022251</v>
      </c>
      <c r="E4" s="3">
        <f>M2</f>
        <v>103472.87192708334</v>
      </c>
      <c r="F4" s="8">
        <f t="shared" si="0"/>
        <v>0.3649942674956263</v>
      </c>
      <c r="G4" s="8">
        <f t="shared" si="1"/>
        <v>2.4725653727364686E-2</v>
      </c>
      <c r="H4" s="5" t="s">
        <v>16</v>
      </c>
      <c r="I4">
        <v>2</v>
      </c>
    </row>
    <row r="5" spans="1:25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f>N2</f>
        <v>23430.45962076823</v>
      </c>
      <c r="F5" s="8">
        <f t="shared" si="0"/>
        <v>0.34024305951062983</v>
      </c>
      <c r="G5" s="8">
        <f t="shared" si="1"/>
        <v>2.2396140649070181E-2</v>
      </c>
      <c r="H5" s="5" t="s">
        <v>18</v>
      </c>
      <c r="I5">
        <v>1</v>
      </c>
    </row>
    <row r="6" spans="1:25" x14ac:dyDescent="0.45">
      <c r="A6" s="11"/>
      <c r="B6" s="1" t="s">
        <v>14</v>
      </c>
      <c r="C6" s="3">
        <v>20573.894588744592</v>
      </c>
      <c r="D6" s="3">
        <v>27464.084615384621</v>
      </c>
      <c r="E6" s="3">
        <f>O2</f>
        <v>27518.741178385419</v>
      </c>
      <c r="F6" s="8">
        <f t="shared" si="0"/>
        <v>0.33755624437971798</v>
      </c>
      <c r="G6" s="8">
        <f t="shared" si="1"/>
        <v>1.9901104939860285E-3</v>
      </c>
      <c r="H6" s="5" t="s">
        <v>19</v>
      </c>
      <c r="I6">
        <v>1</v>
      </c>
    </row>
    <row r="7" spans="1:25" x14ac:dyDescent="0.45">
      <c r="A7" s="11"/>
      <c r="B7" s="1" t="s">
        <v>15</v>
      </c>
      <c r="C7" s="3">
        <v>15160.028147509671</v>
      </c>
      <c r="D7" s="3">
        <v>19489.709970903561</v>
      </c>
      <c r="E7" s="3">
        <f>P2</f>
        <v>20240.476888020832</v>
      </c>
      <c r="F7" s="8">
        <f t="shared" si="0"/>
        <v>0.3351213263641416</v>
      </c>
      <c r="G7" s="8">
        <f t="shared" si="1"/>
        <v>3.8521194940206942E-2</v>
      </c>
      <c r="H7" s="5" t="s">
        <v>16</v>
      </c>
      <c r="I7">
        <v>1</v>
      </c>
    </row>
    <row r="8" spans="1:25" x14ac:dyDescent="0.45">
      <c r="A8" s="11" t="s">
        <v>10</v>
      </c>
      <c r="B8" s="1" t="s">
        <v>13</v>
      </c>
      <c r="C8" s="3">
        <v>17212.298046301661</v>
      </c>
      <c r="D8" s="3">
        <v>19400.053423557041</v>
      </c>
      <c r="E8" s="3">
        <f>Q2</f>
        <v>19920.781835937501</v>
      </c>
      <c r="F8" s="8">
        <f t="shared" si="0"/>
        <v>0.15735747675004974</v>
      </c>
      <c r="G8" s="8">
        <f t="shared" si="1"/>
        <v>2.6841596825096965E-2</v>
      </c>
      <c r="H8" s="5" t="s">
        <v>20</v>
      </c>
      <c r="I8">
        <v>1</v>
      </c>
    </row>
    <row r="9" spans="1:25" x14ac:dyDescent="0.45">
      <c r="A9" s="11"/>
      <c r="B9" s="1" t="s">
        <v>14</v>
      </c>
      <c r="C9" s="3">
        <v>19116.39213635827</v>
      </c>
      <c r="D9" s="3">
        <v>21571.928266178271</v>
      </c>
      <c r="E9" s="3">
        <f>R2</f>
        <v>22322.676432291668</v>
      </c>
      <c r="F9" s="8">
        <f t="shared" si="0"/>
        <v>0.16772434218040708</v>
      </c>
      <c r="G9" s="8">
        <f t="shared" si="1"/>
        <v>3.4802088939377009E-2</v>
      </c>
      <c r="H9" s="5" t="s">
        <v>16</v>
      </c>
      <c r="I9">
        <v>2</v>
      </c>
    </row>
    <row r="10" spans="1:25" x14ac:dyDescent="0.45">
      <c r="A10" s="11"/>
      <c r="B10" s="1" t="s">
        <v>15</v>
      </c>
      <c r="C10" s="3">
        <v>15779.934182091059</v>
      </c>
      <c r="D10" s="3">
        <v>17752.883513931891</v>
      </c>
      <c r="E10" s="3">
        <f>S2</f>
        <v>18348.17138671875</v>
      </c>
      <c r="F10" s="8">
        <f t="shared" si="0"/>
        <v>0.16275335340387101</v>
      </c>
      <c r="G10" s="8">
        <f t="shared" si="1"/>
        <v>3.3531897639034046E-2</v>
      </c>
      <c r="H10" s="5" t="s">
        <v>17</v>
      </c>
      <c r="I10">
        <v>1</v>
      </c>
    </row>
    <row r="11" spans="1:25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f>T2</f>
        <v>26510.268750000003</v>
      </c>
      <c r="F11" s="8">
        <f t="shared" si="0"/>
        <v>0.39537681457275498</v>
      </c>
      <c r="G11" s="8">
        <f t="shared" si="1"/>
        <v>2.4339894855660328E-2</v>
      </c>
      <c r="H11" s="5" t="s">
        <v>21</v>
      </c>
      <c r="I11">
        <v>2</v>
      </c>
    </row>
    <row r="12" spans="1:25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f>U2</f>
        <v>32177.370442708332</v>
      </c>
      <c r="F12" s="8">
        <f t="shared" si="0"/>
        <v>0.42855707171627183</v>
      </c>
      <c r="G12" s="8">
        <f t="shared" si="1"/>
        <v>3.4847754867394901E-2</v>
      </c>
      <c r="H12" s="5" t="s">
        <v>18</v>
      </c>
      <c r="I12">
        <v>2</v>
      </c>
    </row>
    <row r="13" spans="1:25" x14ac:dyDescent="0.45">
      <c r="A13" s="11"/>
      <c r="B13" s="1" t="s">
        <v>15</v>
      </c>
      <c r="C13" s="3">
        <v>16345.37979413589</v>
      </c>
      <c r="D13" s="3">
        <v>21927.470366070411</v>
      </c>
      <c r="E13" s="3">
        <f>V2</f>
        <v>22635.96337890625</v>
      </c>
      <c r="F13" s="8">
        <f t="shared" si="0"/>
        <v>0.38485392594102869</v>
      </c>
      <c r="G13" s="8">
        <f t="shared" si="1"/>
        <v>3.2310749986561589E-2</v>
      </c>
      <c r="H13" s="5" t="s">
        <v>18</v>
      </c>
      <c r="I13">
        <v>2</v>
      </c>
    </row>
    <row r="14" spans="1:25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f>W2</f>
        <v>34753.864529622399</v>
      </c>
      <c r="F14" s="8">
        <f t="shared" si="0"/>
        <v>0.29021448195695321</v>
      </c>
      <c r="G14" s="8">
        <f t="shared" si="1"/>
        <v>2.1678520010015103E-2</v>
      </c>
      <c r="H14" s="5" t="s">
        <v>16</v>
      </c>
      <c r="I14">
        <v>2</v>
      </c>
    </row>
    <row r="15" spans="1:25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f>X2</f>
        <v>40791.670426432305</v>
      </c>
      <c r="F15" s="8">
        <f t="shared" si="0"/>
        <v>0.31697818569839636</v>
      </c>
      <c r="G15" s="8">
        <f t="shared" si="1"/>
        <v>3.4585375422132837E-2</v>
      </c>
      <c r="H15" s="5" t="s">
        <v>16</v>
      </c>
      <c r="I15">
        <v>2</v>
      </c>
    </row>
    <row r="16" spans="1:25" x14ac:dyDescent="0.45">
      <c r="A16" s="11"/>
      <c r="B16" s="1" t="s">
        <v>15</v>
      </c>
      <c r="C16" s="3">
        <v>23907.788821197009</v>
      </c>
      <c r="D16" s="3">
        <v>29928.299324188742</v>
      </c>
      <c r="E16" s="3">
        <f>Y2</f>
        <v>30179.263199869791</v>
      </c>
      <c r="F16" s="8">
        <f t="shared" si="0"/>
        <v>0.26231929793157605</v>
      </c>
      <c r="G16" s="8">
        <f t="shared" si="1"/>
        <v>8.385504066320746E-3</v>
      </c>
      <c r="H16" s="5" t="s">
        <v>20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12A70-6A8C-4ECF-8F07-BF4FF73C4047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62639-8670-43D2-B3B2-F4F30141C024}">
  <dimension ref="A1:H16"/>
  <sheetViews>
    <sheetView workbookViewId="0">
      <selection sqref="A1:A1048576"/>
    </sheetView>
  </sheetViews>
  <sheetFormatPr defaultRowHeight="17" x14ac:dyDescent="0.45"/>
  <cols>
    <col min="1" max="1" width="8.6640625" style="10"/>
    <col min="2" max="2" width="12.5" bestFit="1" customWidth="1"/>
    <col min="3" max="3" width="13.25" bestFit="1" customWidth="1"/>
    <col min="4" max="4" width="6.83203125" bestFit="1" customWidth="1"/>
    <col min="5" max="5" width="11" bestFit="1" customWidth="1"/>
    <col min="6" max="6" width="6.25" bestFit="1" customWidth="1"/>
    <col min="7" max="7" width="6.5" bestFit="1" customWidth="1"/>
  </cols>
  <sheetData>
    <row r="1" spans="1:8" x14ac:dyDescent="0.45">
      <c r="A1" s="9" t="s">
        <v>6</v>
      </c>
      <c r="B1" s="7" t="s">
        <v>7</v>
      </c>
      <c r="C1" s="7" t="s">
        <v>31</v>
      </c>
      <c r="D1" s="7" t="s">
        <v>32</v>
      </c>
      <c r="E1" s="7" t="s">
        <v>33</v>
      </c>
      <c r="F1" s="7" t="s">
        <v>34</v>
      </c>
      <c r="G1" s="7" t="s">
        <v>35</v>
      </c>
      <c r="H1" s="7" t="s">
        <v>36</v>
      </c>
    </row>
    <row r="2" spans="1:8" x14ac:dyDescent="0.45">
      <c r="A2" s="12" t="s">
        <v>8</v>
      </c>
      <c r="B2" s="6" t="s">
        <v>13</v>
      </c>
      <c r="C2" s="5" t="s">
        <v>37</v>
      </c>
      <c r="D2" s="5">
        <v>19</v>
      </c>
      <c r="E2" s="5" t="s">
        <v>16</v>
      </c>
      <c r="F2" s="8">
        <v>2.9999999999999997E-4</v>
      </c>
      <c r="G2" s="8">
        <v>1.4E-2</v>
      </c>
      <c r="H2" s="8">
        <v>1.2999999999999999E-2</v>
      </c>
    </row>
    <row r="3" spans="1:8" x14ac:dyDescent="0.45">
      <c r="A3" s="13"/>
      <c r="B3" s="6" t="s">
        <v>14</v>
      </c>
      <c r="C3" s="5" t="s">
        <v>37</v>
      </c>
      <c r="D3" s="5">
        <v>19</v>
      </c>
      <c r="E3" s="5" t="s">
        <v>17</v>
      </c>
      <c r="F3" s="8">
        <v>6.9999999999999999E-4</v>
      </c>
      <c r="G3" s="8">
        <v>1.6199999999999999E-2</v>
      </c>
      <c r="H3" s="8">
        <v>5.4000000000000003E-3</v>
      </c>
    </row>
    <row r="4" spans="1:8" x14ac:dyDescent="0.45">
      <c r="A4" s="14"/>
      <c r="B4" s="6" t="s">
        <v>15</v>
      </c>
      <c r="C4" s="5" t="s">
        <v>37</v>
      </c>
      <c r="D4" s="5">
        <v>19</v>
      </c>
      <c r="E4" s="5" t="s">
        <v>16</v>
      </c>
      <c r="F4" s="8">
        <v>1E-3</v>
      </c>
      <c r="G4" s="8">
        <v>2.1899999999999999E-2</v>
      </c>
      <c r="H4" s="8">
        <v>1.43E-2</v>
      </c>
    </row>
    <row r="5" spans="1:8" x14ac:dyDescent="0.45">
      <c r="A5" s="12" t="s">
        <v>9</v>
      </c>
      <c r="B5" s="6" t="s">
        <v>13</v>
      </c>
      <c r="C5" s="5" t="s">
        <v>37</v>
      </c>
      <c r="D5" s="5">
        <v>19</v>
      </c>
      <c r="E5" s="5" t="s">
        <v>18</v>
      </c>
      <c r="F5" s="8">
        <v>2.0000000000000001E-4</v>
      </c>
      <c r="G5" s="8">
        <v>1.0699999999999999E-2</v>
      </c>
      <c r="H5" s="8">
        <v>8.2000000000000007E-3</v>
      </c>
    </row>
    <row r="6" spans="1:8" x14ac:dyDescent="0.45">
      <c r="A6" s="13"/>
      <c r="B6" s="6" t="s">
        <v>14</v>
      </c>
      <c r="C6" s="5" t="s">
        <v>38</v>
      </c>
      <c r="D6" s="5">
        <v>7</v>
      </c>
      <c r="E6" s="5" t="s">
        <v>19</v>
      </c>
      <c r="F6" s="8">
        <v>2.9999999999999997E-4</v>
      </c>
      <c r="G6" s="8">
        <v>1.2699999999999999E-2</v>
      </c>
      <c r="H6" s="8">
        <v>1.1299999999999999E-2</v>
      </c>
    </row>
    <row r="7" spans="1:8" x14ac:dyDescent="0.45">
      <c r="A7" s="14"/>
      <c r="B7" s="6" t="s">
        <v>15</v>
      </c>
      <c r="C7" s="5" t="s">
        <v>37</v>
      </c>
      <c r="D7" s="5">
        <v>19</v>
      </c>
      <c r="E7" s="5" t="s">
        <v>16</v>
      </c>
      <c r="F7" s="8">
        <v>1.1999999999999999E-3</v>
      </c>
      <c r="G7" s="8">
        <v>2.69E-2</v>
      </c>
      <c r="H7" s="8">
        <v>2.64E-2</v>
      </c>
    </row>
    <row r="8" spans="1:8" x14ac:dyDescent="0.45">
      <c r="A8" s="12" t="s">
        <v>10</v>
      </c>
      <c r="B8" s="6" t="s">
        <v>13</v>
      </c>
      <c r="C8" s="5" t="s">
        <v>39</v>
      </c>
      <c r="D8" s="5">
        <v>15</v>
      </c>
      <c r="E8" s="5" t="s">
        <v>20</v>
      </c>
      <c r="F8" s="8">
        <v>8.9999999999999998E-4</v>
      </c>
      <c r="G8" s="8">
        <v>2.7300000000000001E-2</v>
      </c>
      <c r="H8" s="8">
        <v>2.8899999999999999E-2</v>
      </c>
    </row>
    <row r="9" spans="1:8" x14ac:dyDescent="0.45">
      <c r="A9" s="13"/>
      <c r="B9" s="6" t="s">
        <v>14</v>
      </c>
      <c r="C9" s="5" t="s">
        <v>37</v>
      </c>
      <c r="D9" s="5">
        <v>19</v>
      </c>
      <c r="E9" s="5" t="s">
        <v>16</v>
      </c>
      <c r="F9" s="8">
        <v>2E-3</v>
      </c>
      <c r="G9" s="8">
        <v>3.4799999999999998E-2</v>
      </c>
      <c r="H9" s="8">
        <v>2.5100000000000001E-2</v>
      </c>
    </row>
    <row r="10" spans="1:8" x14ac:dyDescent="0.45">
      <c r="A10" s="14"/>
      <c r="B10" s="6" t="s">
        <v>15</v>
      </c>
      <c r="C10" s="5" t="s">
        <v>38</v>
      </c>
      <c r="D10" s="5">
        <v>7</v>
      </c>
      <c r="E10" s="5" t="s">
        <v>17</v>
      </c>
      <c r="F10" s="8">
        <v>1.6000000000000001E-3</v>
      </c>
      <c r="G10" s="8">
        <v>2.9899999999999999E-2</v>
      </c>
      <c r="H10" s="8">
        <v>2.3300000000000001E-2</v>
      </c>
    </row>
    <row r="11" spans="1:8" x14ac:dyDescent="0.45">
      <c r="A11" s="12" t="s">
        <v>11</v>
      </c>
      <c r="B11" s="6" t="s">
        <v>13</v>
      </c>
      <c r="C11" s="5" t="s">
        <v>37</v>
      </c>
      <c r="D11" s="5">
        <v>19</v>
      </c>
      <c r="E11" s="5" t="s">
        <v>21</v>
      </c>
      <c r="F11" s="8">
        <v>5.9999999999999995E-4</v>
      </c>
      <c r="G11" s="8">
        <v>1.52E-2</v>
      </c>
      <c r="H11" s="8">
        <v>7.7000000000000002E-3</v>
      </c>
    </row>
    <row r="12" spans="1:8" x14ac:dyDescent="0.45">
      <c r="A12" s="13"/>
      <c r="B12" s="6" t="s">
        <v>14</v>
      </c>
      <c r="C12" s="5" t="s">
        <v>37</v>
      </c>
      <c r="D12" s="5">
        <v>19</v>
      </c>
      <c r="E12" s="5" t="s">
        <v>18</v>
      </c>
      <c r="F12" s="8">
        <v>2.0000000000000001E-4</v>
      </c>
      <c r="G12" s="8">
        <v>1.0999999999999999E-2</v>
      </c>
      <c r="H12" s="8">
        <v>8.8000000000000005E-3</v>
      </c>
    </row>
    <row r="13" spans="1:8" x14ac:dyDescent="0.45">
      <c r="A13" s="14"/>
      <c r="B13" s="6" t="s">
        <v>15</v>
      </c>
      <c r="C13" s="5" t="s">
        <v>38</v>
      </c>
      <c r="D13" s="5">
        <v>7</v>
      </c>
      <c r="E13" s="5" t="s">
        <v>18</v>
      </c>
      <c r="F13" s="8">
        <v>8.0000000000000004E-4</v>
      </c>
      <c r="G13" s="8">
        <v>2.0199999999999999E-2</v>
      </c>
      <c r="H13" s="8">
        <v>1.06E-2</v>
      </c>
    </row>
    <row r="14" spans="1:8" x14ac:dyDescent="0.45">
      <c r="A14" s="12" t="s">
        <v>12</v>
      </c>
      <c r="B14" s="6" t="s">
        <v>13</v>
      </c>
      <c r="C14" s="5" t="s">
        <v>37</v>
      </c>
      <c r="D14" s="5">
        <v>19</v>
      </c>
      <c r="E14" s="5" t="s">
        <v>16</v>
      </c>
      <c r="F14" s="8">
        <v>5.0000000000000001E-4</v>
      </c>
      <c r="G14" s="8">
        <v>1.8599999999999998E-2</v>
      </c>
      <c r="H14" s="8">
        <v>1.47E-2</v>
      </c>
    </row>
    <row r="15" spans="1:8" x14ac:dyDescent="0.45">
      <c r="A15" s="13"/>
      <c r="B15" s="6" t="s">
        <v>14</v>
      </c>
      <c r="C15" s="5" t="s">
        <v>38</v>
      </c>
      <c r="D15" s="5">
        <v>7</v>
      </c>
      <c r="E15" s="5" t="s">
        <v>16</v>
      </c>
      <c r="F15" s="8">
        <v>2.9999999999999997E-4</v>
      </c>
      <c r="G15" s="8">
        <v>1.35E-2</v>
      </c>
      <c r="H15" s="8">
        <v>1.29E-2</v>
      </c>
    </row>
    <row r="16" spans="1:8" x14ac:dyDescent="0.45">
      <c r="A16" s="14"/>
      <c r="B16" s="6" t="s">
        <v>15</v>
      </c>
      <c r="C16" s="5" t="s">
        <v>38</v>
      </c>
      <c r="D16" s="5">
        <v>7</v>
      </c>
      <c r="E16" s="5" t="s">
        <v>20</v>
      </c>
      <c r="F16" s="8">
        <v>2.3999999999999998E-3</v>
      </c>
      <c r="G16" s="8">
        <v>3.5900000000000001E-2</v>
      </c>
      <c r="H16" s="8">
        <v>2.53E-2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P24"/>
  <sheetViews>
    <sheetView workbookViewId="0">
      <selection activeCell="C13" sqref="C13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5" t="s">
        <v>22</v>
      </c>
      <c r="B1" s="16" t="s">
        <v>23</v>
      </c>
      <c r="C1" s="16"/>
      <c r="D1" s="16"/>
      <c r="E1" s="16" t="s">
        <v>27</v>
      </c>
      <c r="F1" s="16"/>
      <c r="G1" s="16"/>
      <c r="H1" s="16" t="s">
        <v>28</v>
      </c>
      <c r="I1" s="16"/>
      <c r="J1" s="16"/>
      <c r="K1" s="16" t="s">
        <v>29</v>
      </c>
      <c r="L1" s="16"/>
      <c r="M1" s="16"/>
      <c r="N1" s="16" t="s">
        <v>30</v>
      </c>
      <c r="O1" s="16"/>
      <c r="P1" s="16"/>
    </row>
    <row r="2" spans="1:16" x14ac:dyDescent="0.45">
      <c r="A2" s="15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5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5">
        <v>116138.90625</v>
      </c>
      <c r="C4" s="5">
        <v>164013.734375</v>
      </c>
      <c r="D4" s="5">
        <v>85835.2578125</v>
      </c>
      <c r="E4" s="5">
        <v>22536.76953125</v>
      </c>
      <c r="F4" s="5">
        <v>32309.361328125</v>
      </c>
      <c r="G4" s="5">
        <v>17296.255859375</v>
      </c>
      <c r="H4" s="5">
        <v>19131.267578125</v>
      </c>
      <c r="I4" s="5">
        <v>22505.97265625</v>
      </c>
      <c r="J4" s="5">
        <v>16701.666015625</v>
      </c>
      <c r="K4" s="5">
        <v>27249.328125</v>
      </c>
      <c r="L4" s="5">
        <v>38235.34765625</v>
      </c>
      <c r="M4" s="5">
        <v>20855.515625</v>
      </c>
      <c r="N4" s="5">
        <v>34461.97265625</v>
      </c>
      <c r="O4" s="5">
        <v>47366.45703125</v>
      </c>
      <c r="P4" s="5">
        <v>26376.794921875</v>
      </c>
    </row>
    <row r="5" spans="1:16" x14ac:dyDescent="0.45">
      <c r="A5" s="2">
        <v>45413</v>
      </c>
      <c r="B5" s="5">
        <v>114568.6171875</v>
      </c>
      <c r="C5" s="5">
        <v>124925.609375</v>
      </c>
      <c r="D5" s="5">
        <v>106582.203125</v>
      </c>
      <c r="E5" s="5">
        <v>23103.34375</v>
      </c>
      <c r="F5" s="5">
        <v>24644.8515625</v>
      </c>
      <c r="G5" s="5">
        <v>19819.708984375</v>
      </c>
      <c r="H5" s="5">
        <v>19131.267578125</v>
      </c>
      <c r="I5" s="5">
        <v>21273.6875</v>
      </c>
      <c r="J5" s="5">
        <v>17765.73046875</v>
      </c>
      <c r="K5" s="5">
        <v>27725.5234375</v>
      </c>
      <c r="L5" s="5">
        <v>29080.296875</v>
      </c>
      <c r="M5" s="5">
        <v>24843.546875</v>
      </c>
      <c r="N5" s="5">
        <v>33936.80859375</v>
      </c>
      <c r="O5" s="5">
        <v>36576.53515625</v>
      </c>
      <c r="P5" s="5">
        <v>32784.453125</v>
      </c>
    </row>
    <row r="6" spans="1:16" x14ac:dyDescent="0.45">
      <c r="A6" s="2">
        <v>45444</v>
      </c>
      <c r="B6" s="5">
        <v>115408.34375</v>
      </c>
      <c r="C6" s="5">
        <v>109493.6796875</v>
      </c>
      <c r="D6" s="5">
        <v>116137.78125</v>
      </c>
      <c r="E6" s="5">
        <v>22655.05859375</v>
      </c>
      <c r="F6" s="5">
        <v>21591.751953125</v>
      </c>
      <c r="G6" s="5">
        <v>21519.587890625</v>
      </c>
      <c r="H6" s="5">
        <v>19131.267578125</v>
      </c>
      <c r="I6" s="5">
        <v>19927.345703125</v>
      </c>
      <c r="J6" s="5">
        <v>18542.939453125</v>
      </c>
      <c r="K6" s="5">
        <v>26815.78125</v>
      </c>
      <c r="L6" s="5">
        <v>25836.53125</v>
      </c>
      <c r="M6" s="5">
        <v>26134.802734375</v>
      </c>
      <c r="N6" s="5">
        <v>33914.80078125</v>
      </c>
      <c r="O6" s="5">
        <v>31705.84375</v>
      </c>
      <c r="P6" s="5">
        <v>30871.42578125</v>
      </c>
    </row>
    <row r="7" spans="1:16" x14ac:dyDescent="0.45">
      <c r="A7" s="2">
        <v>45474</v>
      </c>
      <c r="B7" s="5">
        <v>108294.203125</v>
      </c>
      <c r="C7" s="5">
        <v>152149.375</v>
      </c>
      <c r="D7" s="5">
        <v>86937.7421875</v>
      </c>
      <c r="E7" s="5">
        <v>19988.4921875</v>
      </c>
      <c r="F7" s="5">
        <v>28901.796875</v>
      </c>
      <c r="G7" s="5">
        <v>16683.958984375</v>
      </c>
      <c r="H7" s="5">
        <v>19114.072265625</v>
      </c>
      <c r="I7" s="5">
        <v>22934.8828125</v>
      </c>
      <c r="J7" s="5">
        <v>16196.0380859375</v>
      </c>
      <c r="K7" s="5">
        <v>24072.974609375</v>
      </c>
      <c r="L7" s="5">
        <v>34046.28125</v>
      </c>
      <c r="M7" s="5">
        <v>18663.95703125</v>
      </c>
      <c r="N7" s="5">
        <v>32157.39453125</v>
      </c>
      <c r="O7" s="5">
        <v>44227.734375</v>
      </c>
      <c r="P7" s="5">
        <v>24043.5078125</v>
      </c>
    </row>
    <row r="8" spans="1:16" x14ac:dyDescent="0.45">
      <c r="A8" s="2">
        <v>45505</v>
      </c>
      <c r="B8" s="5">
        <v>112906.1796875</v>
      </c>
      <c r="C8" s="5">
        <v>103381.34375</v>
      </c>
      <c r="D8" s="5">
        <v>117445.1875</v>
      </c>
      <c r="E8" s="5">
        <v>21605.5546875</v>
      </c>
      <c r="F8" s="5">
        <v>20464.626953125</v>
      </c>
      <c r="G8" s="5">
        <v>21419.1953125</v>
      </c>
      <c r="H8" s="5">
        <v>19131.267578125</v>
      </c>
      <c r="I8" s="5">
        <v>19543.396484375</v>
      </c>
      <c r="J8" s="5">
        <v>19438.2734375</v>
      </c>
      <c r="K8" s="5">
        <v>26215.51953125</v>
      </c>
      <c r="L8" s="5">
        <v>23865.98046875</v>
      </c>
      <c r="M8" s="5">
        <v>25703.98046875</v>
      </c>
      <c r="N8" s="5">
        <v>32470.548828125</v>
      </c>
      <c r="O8" s="5">
        <v>29120.4609375</v>
      </c>
      <c r="P8" s="5">
        <v>32919.47265625</v>
      </c>
    </row>
    <row r="9" spans="1:16" x14ac:dyDescent="0.45">
      <c r="A9" s="2">
        <v>45536</v>
      </c>
      <c r="B9" s="5">
        <v>113496.359375</v>
      </c>
      <c r="C9" s="5">
        <v>130523.7890625</v>
      </c>
      <c r="D9" s="5">
        <v>99061.5546875</v>
      </c>
      <c r="E9" s="5">
        <v>23368.56640625</v>
      </c>
      <c r="F9" s="5">
        <v>26893.54296875</v>
      </c>
      <c r="G9" s="5">
        <v>18524.11328125</v>
      </c>
      <c r="H9" s="5">
        <v>19113.759765625</v>
      </c>
      <c r="I9" s="5">
        <v>21548.232421875</v>
      </c>
      <c r="J9" s="5">
        <v>16806.708984375</v>
      </c>
      <c r="K9" s="5">
        <v>25025.6953125</v>
      </c>
      <c r="L9" s="5">
        <v>29747.24609375</v>
      </c>
      <c r="M9" s="5">
        <v>20119.625</v>
      </c>
      <c r="N9" s="5">
        <v>36239.40234375</v>
      </c>
      <c r="O9" s="5">
        <v>40502.01171875</v>
      </c>
      <c r="P9" s="5">
        <v>30708.123046875</v>
      </c>
    </row>
    <row r="10" spans="1:16" x14ac:dyDescent="0.45">
      <c r="A10" s="2">
        <v>45566</v>
      </c>
      <c r="B10" s="5">
        <v>114907.4140625</v>
      </c>
      <c r="C10" s="5">
        <v>151594.625</v>
      </c>
      <c r="D10" s="5">
        <v>94265.0546875</v>
      </c>
      <c r="E10" s="5">
        <v>22910.357421875</v>
      </c>
      <c r="F10" s="5">
        <v>29713.990234375</v>
      </c>
      <c r="G10" s="5">
        <v>18602.490234375</v>
      </c>
      <c r="H10" s="5">
        <v>19131.267578125</v>
      </c>
      <c r="I10" s="5">
        <v>22573.21484375</v>
      </c>
      <c r="J10" s="5">
        <v>17345.091796875</v>
      </c>
      <c r="K10" s="5">
        <v>26052.615234375</v>
      </c>
      <c r="L10" s="5">
        <v>34251.9453125</v>
      </c>
      <c r="M10" s="5">
        <v>20756.59765625</v>
      </c>
      <c r="N10" s="5">
        <v>35776.765625</v>
      </c>
      <c r="O10" s="5">
        <v>45293.75</v>
      </c>
      <c r="P10" s="5">
        <v>25840.255859375</v>
      </c>
    </row>
    <row r="11" spans="1:16" x14ac:dyDescent="0.45">
      <c r="A11" s="2">
        <v>45597</v>
      </c>
      <c r="B11" s="5">
        <v>119066.6015625</v>
      </c>
      <c r="C11" s="5">
        <v>109345.046875</v>
      </c>
      <c r="D11" s="5">
        <v>122401.78125</v>
      </c>
      <c r="E11" s="5">
        <v>23131.740234375</v>
      </c>
      <c r="F11" s="5">
        <v>22400.8359375</v>
      </c>
      <c r="G11" s="5">
        <v>21927.40625</v>
      </c>
      <c r="H11" s="5">
        <v>19114.072265625</v>
      </c>
      <c r="I11" s="5">
        <v>20076.73046875</v>
      </c>
      <c r="J11" s="5">
        <v>19081.474609375</v>
      </c>
      <c r="K11" s="5">
        <v>26283.548828125</v>
      </c>
      <c r="L11" s="5">
        <v>25316.560546875</v>
      </c>
      <c r="M11" s="5">
        <v>25623.0859375</v>
      </c>
      <c r="N11" s="5">
        <v>37159.44921875</v>
      </c>
      <c r="O11" s="5">
        <v>32509.61328125</v>
      </c>
      <c r="P11" s="5">
        <v>32803.171875</v>
      </c>
    </row>
    <row r="12" spans="1:16" x14ac:dyDescent="0.45">
      <c r="A12" s="2">
        <v>45627</v>
      </c>
      <c r="B12" s="5">
        <v>114240.828125</v>
      </c>
      <c r="C12" s="5">
        <v>142131.90625</v>
      </c>
      <c r="D12" s="5">
        <v>95064.234375</v>
      </c>
      <c r="E12" s="5">
        <v>22708.1484375</v>
      </c>
      <c r="F12" s="5">
        <v>28236.416015625</v>
      </c>
      <c r="G12" s="5">
        <v>18505.9140625</v>
      </c>
      <c r="H12" s="5">
        <v>19131.267578125</v>
      </c>
      <c r="I12" s="5">
        <v>23462.611328125</v>
      </c>
      <c r="J12" s="5">
        <v>17298.130859375</v>
      </c>
      <c r="K12" s="5">
        <v>25510.24609375</v>
      </c>
      <c r="L12" s="5">
        <v>32235.357421875</v>
      </c>
      <c r="M12" s="5">
        <v>20748.0234375</v>
      </c>
      <c r="N12" s="5">
        <v>34717.296875</v>
      </c>
      <c r="O12" s="5">
        <v>42701.7109375</v>
      </c>
      <c r="P12" s="5">
        <v>28269.578125</v>
      </c>
    </row>
    <row r="13" spans="1:16" x14ac:dyDescent="0.45">
      <c r="A13" s="2">
        <v>45658</v>
      </c>
      <c r="B13" s="5">
        <v>102021.7421875</v>
      </c>
      <c r="C13" s="5">
        <v>102825.6015625</v>
      </c>
      <c r="D13" s="5">
        <v>96636.109375</v>
      </c>
      <c r="E13" s="5">
        <v>20188.5703125</v>
      </c>
      <c r="F13" s="5">
        <v>20454.1953125</v>
      </c>
      <c r="G13" s="5">
        <v>19156.0625</v>
      </c>
      <c r="H13" s="5">
        <v>18133.298828125</v>
      </c>
      <c r="I13" s="5">
        <v>20016.919921875</v>
      </c>
      <c r="J13" s="5">
        <v>17322.568359375</v>
      </c>
      <c r="K13" s="5">
        <v>24004.166015625</v>
      </c>
      <c r="L13" s="5">
        <v>24011.328125</v>
      </c>
      <c r="M13" s="5">
        <v>22596.42578125</v>
      </c>
      <c r="N13" s="5">
        <v>29325.5078125</v>
      </c>
      <c r="O13" s="5">
        <v>29981.078125</v>
      </c>
      <c r="P13" s="5">
        <v>30649.82421875</v>
      </c>
    </row>
    <row r="14" spans="1:16" x14ac:dyDescent="0.45">
      <c r="A14" s="2">
        <v>45689</v>
      </c>
      <c r="B14" s="5">
        <v>125956.953125</v>
      </c>
      <c r="C14" s="5">
        <v>126865.640625</v>
      </c>
      <c r="D14" s="5">
        <v>120863.421875</v>
      </c>
      <c r="E14" s="5">
        <v>24181.6015625</v>
      </c>
      <c r="F14" s="5">
        <v>24442.80859375</v>
      </c>
      <c r="G14" s="5">
        <v>22996.2109375</v>
      </c>
      <c r="H14" s="5">
        <v>19159.779296875</v>
      </c>
      <c r="I14" s="5">
        <v>21438.083984375</v>
      </c>
      <c r="J14" s="5">
        <v>19785.69140625</v>
      </c>
      <c r="K14" s="5">
        <v>29402.7734375</v>
      </c>
      <c r="L14" s="5">
        <v>29232.61328125</v>
      </c>
      <c r="M14" s="5">
        <v>27269.619140625</v>
      </c>
      <c r="N14" s="5">
        <v>36699.0546875</v>
      </c>
      <c r="O14" s="5">
        <v>36896.13671875</v>
      </c>
      <c r="P14" s="5">
        <v>32803.171875</v>
      </c>
    </row>
    <row r="15" spans="1:16" x14ac:dyDescent="0.45">
      <c r="A15" s="2">
        <v>45717</v>
      </c>
      <c r="B15" s="5">
        <v>103702.03125</v>
      </c>
      <c r="C15" s="5">
        <v>117519.5859375</v>
      </c>
      <c r="D15" s="5">
        <v>87158.4375</v>
      </c>
      <c r="E15" s="5">
        <v>21741.046875</v>
      </c>
      <c r="F15" s="5">
        <v>24367.693359375</v>
      </c>
      <c r="G15" s="5">
        <v>18804.220703125</v>
      </c>
      <c r="H15" s="5">
        <v>18277.880859375</v>
      </c>
      <c r="I15" s="5">
        <v>21669.912109375</v>
      </c>
      <c r="J15" s="5">
        <v>17061.951171875</v>
      </c>
      <c r="K15" s="5">
        <v>23994.90625</v>
      </c>
      <c r="L15" s="5">
        <v>28446.31640625</v>
      </c>
      <c r="M15" s="5">
        <v>20001.12890625</v>
      </c>
      <c r="N15" s="5">
        <v>30534.15625</v>
      </c>
      <c r="O15" s="5">
        <v>35149.30859375</v>
      </c>
      <c r="P15" s="5">
        <v>24129.43359375</v>
      </c>
    </row>
    <row r="16" spans="1:16" x14ac:dyDescent="0.45">
      <c r="A16" s="2">
        <v>45748</v>
      </c>
      <c r="B16" s="5">
        <v>114595.4765625</v>
      </c>
      <c r="C16" s="5">
        <v>158150</v>
      </c>
      <c r="D16" s="5">
        <v>88834.765625</v>
      </c>
      <c r="E16" s="5">
        <v>23101.951171875</v>
      </c>
      <c r="F16" s="5">
        <v>30607.1484375</v>
      </c>
      <c r="G16" s="5">
        <v>17886.603515625</v>
      </c>
      <c r="H16" s="5">
        <v>19114.072265625</v>
      </c>
      <c r="I16" s="5">
        <v>24047.802734375</v>
      </c>
      <c r="J16" s="5">
        <v>17118.61328125</v>
      </c>
      <c r="K16" s="5">
        <v>26764.9921875</v>
      </c>
      <c r="L16" s="5">
        <v>36683.9921875</v>
      </c>
      <c r="M16" s="5">
        <v>21078.30078125</v>
      </c>
      <c r="N16" s="5">
        <v>34897.94140625</v>
      </c>
      <c r="O16" s="5">
        <v>45862.93359375</v>
      </c>
      <c r="P16" s="5">
        <v>26466.248046875</v>
      </c>
    </row>
    <row r="17" spans="1:16" x14ac:dyDescent="0.45">
      <c r="A17" s="2">
        <v>45778</v>
      </c>
      <c r="B17" s="5">
        <v>111586.5234375</v>
      </c>
      <c r="C17" s="5">
        <v>106792.0390625</v>
      </c>
      <c r="D17" s="5">
        <v>107546.578125</v>
      </c>
      <c r="E17" s="5">
        <v>22064.75390625</v>
      </c>
      <c r="F17" s="5">
        <v>21723.939453125</v>
      </c>
      <c r="G17" s="5">
        <v>22093.31640625</v>
      </c>
      <c r="H17" s="5">
        <v>19131.267578125</v>
      </c>
      <c r="I17" s="5">
        <v>20617.341796875</v>
      </c>
      <c r="J17" s="5">
        <v>20735.318359375</v>
      </c>
      <c r="K17" s="5">
        <v>26211.17578125</v>
      </c>
      <c r="L17" s="5">
        <v>24588.654296875</v>
      </c>
      <c r="M17" s="5">
        <v>26237.5625</v>
      </c>
      <c r="N17" s="5">
        <v>33726.375</v>
      </c>
      <c r="O17" s="5">
        <v>30388.591796875</v>
      </c>
      <c r="P17" s="5">
        <v>32880.07421875</v>
      </c>
    </row>
    <row r="18" spans="1:16" x14ac:dyDescent="0.45">
      <c r="A18" s="2">
        <v>45809</v>
      </c>
      <c r="B18" s="5">
        <v>114760.703125</v>
      </c>
      <c r="C18" s="5">
        <v>122536.140625</v>
      </c>
      <c r="D18" s="5">
        <v>102758</v>
      </c>
      <c r="E18" s="5">
        <v>21780.19140625</v>
      </c>
      <c r="F18" s="5">
        <v>23947.1875</v>
      </c>
      <c r="G18" s="5">
        <v>20326.27734375</v>
      </c>
      <c r="H18" s="5">
        <v>19131.267578125</v>
      </c>
      <c r="I18" s="5">
        <v>22617.771484375</v>
      </c>
      <c r="J18" s="5">
        <v>19724.515625</v>
      </c>
      <c r="K18" s="5">
        <v>26670.447265625</v>
      </c>
      <c r="L18" s="5">
        <v>28898.01953125</v>
      </c>
      <c r="M18" s="5">
        <v>24257.38671875</v>
      </c>
      <c r="N18" s="5">
        <v>34311.7890625</v>
      </c>
      <c r="O18" s="5">
        <v>35677.21875</v>
      </c>
      <c r="P18" s="5">
        <v>30828.05078125</v>
      </c>
    </row>
    <row r="19" spans="1:16" x14ac:dyDescent="0.45">
      <c r="A19" s="2">
        <v>45839</v>
      </c>
      <c r="B19" s="5">
        <v>106343.140625</v>
      </c>
      <c r="C19" s="5">
        <v>151955.296875</v>
      </c>
      <c r="D19" s="5">
        <v>84704.65625</v>
      </c>
      <c r="E19" s="5">
        <v>19846.16015625</v>
      </c>
      <c r="F19" s="5">
        <v>27576.71875</v>
      </c>
      <c r="G19" s="5">
        <v>16568.890625</v>
      </c>
      <c r="H19" s="5">
        <v>19114.072265625</v>
      </c>
      <c r="I19" s="5">
        <v>23963.2734375</v>
      </c>
      <c r="J19" s="5">
        <v>16801.6875</v>
      </c>
      <c r="K19" s="5">
        <v>23737.6640625</v>
      </c>
      <c r="L19" s="5">
        <v>33258.1015625</v>
      </c>
      <c r="M19" s="5">
        <v>18278.578125</v>
      </c>
      <c r="N19" s="5">
        <v>31497.712890625</v>
      </c>
      <c r="O19" s="5">
        <v>42270.4140625</v>
      </c>
      <c r="P19" s="5">
        <v>24043.5078125</v>
      </c>
    </row>
    <row r="20" spans="1:16" x14ac:dyDescent="0.45">
      <c r="A20" s="2">
        <v>45870</v>
      </c>
      <c r="B20" s="5">
        <v>110747.8125</v>
      </c>
      <c r="C20" s="5">
        <v>94822.5078125</v>
      </c>
      <c r="D20" s="5">
        <v>124032.546875</v>
      </c>
      <c r="E20" s="5">
        <v>20818.876953125</v>
      </c>
      <c r="F20" s="5">
        <v>17415.779296875</v>
      </c>
      <c r="G20" s="5">
        <v>24877.88671875</v>
      </c>
      <c r="H20" s="5">
        <v>19131.267578125</v>
      </c>
      <c r="I20" s="5">
        <v>18637.61328125</v>
      </c>
      <c r="J20" s="5">
        <v>21179.857421875</v>
      </c>
      <c r="K20" s="5">
        <v>26099.462890625</v>
      </c>
      <c r="L20" s="5">
        <v>20897.455078125</v>
      </c>
      <c r="M20" s="5">
        <v>28082.005859375</v>
      </c>
      <c r="N20" s="5">
        <v>31757.63671875</v>
      </c>
      <c r="O20" s="5">
        <v>25415.310546875</v>
      </c>
      <c r="P20" s="5">
        <v>32803.171875</v>
      </c>
    </row>
    <row r="21" spans="1:16" x14ac:dyDescent="0.45">
      <c r="A21" s="2">
        <v>45901</v>
      </c>
      <c r="B21" s="5">
        <v>112265.015625</v>
      </c>
      <c r="C21" s="5">
        <v>150880.078125</v>
      </c>
      <c r="D21" s="5">
        <v>88848.9921875</v>
      </c>
      <c r="E21" s="5">
        <v>22791.294921875</v>
      </c>
      <c r="F21" s="5">
        <v>29942.228515625</v>
      </c>
      <c r="G21" s="5">
        <v>18699.21484375</v>
      </c>
      <c r="H21" s="5">
        <v>19114.072265625</v>
      </c>
      <c r="I21" s="5">
        <v>24373.994140625</v>
      </c>
      <c r="J21" s="5">
        <v>17901.27734375</v>
      </c>
      <c r="K21" s="5">
        <v>24919.296875</v>
      </c>
      <c r="L21" s="5">
        <v>33783.515625</v>
      </c>
      <c r="M21" s="5">
        <v>19034.37890625</v>
      </c>
      <c r="N21" s="5">
        <v>36000.53125</v>
      </c>
      <c r="O21" s="5">
        <v>45346.20703125</v>
      </c>
      <c r="P21" s="5">
        <v>28294.474609375</v>
      </c>
    </row>
    <row r="22" spans="1:16" x14ac:dyDescent="0.45">
      <c r="A22" s="2">
        <v>45931</v>
      </c>
      <c r="B22" s="5">
        <v>112450.4375</v>
      </c>
      <c r="C22" s="5">
        <v>132779.265625</v>
      </c>
      <c r="D22" s="5">
        <v>102542.875</v>
      </c>
      <c r="E22" s="5">
        <v>22486.94921875</v>
      </c>
      <c r="F22" s="5">
        <v>25967.2421875</v>
      </c>
      <c r="G22" s="5">
        <v>20248.94140625</v>
      </c>
      <c r="H22" s="5">
        <v>19113.759765625</v>
      </c>
      <c r="I22" s="5">
        <v>22840.640625</v>
      </c>
      <c r="J22" s="5">
        <v>17452.576171875</v>
      </c>
      <c r="K22" s="5">
        <v>25726.251953125</v>
      </c>
      <c r="L22" s="5">
        <v>29448.67578125</v>
      </c>
      <c r="M22" s="5">
        <v>21863.40625</v>
      </c>
      <c r="N22" s="5">
        <v>35000.8046875</v>
      </c>
      <c r="O22" s="5">
        <v>38397.703125</v>
      </c>
      <c r="P22" s="5">
        <v>30697.0546875</v>
      </c>
    </row>
    <row r="23" spans="1:16" x14ac:dyDescent="0.45">
      <c r="A23" s="2">
        <v>45962</v>
      </c>
      <c r="B23" s="5">
        <v>116051.234375</v>
      </c>
      <c r="C23" s="5">
        <v>111099.40625</v>
      </c>
      <c r="D23" s="5">
        <v>121313.859375</v>
      </c>
      <c r="E23" s="5">
        <v>22537.791015625</v>
      </c>
      <c r="F23" s="5">
        <v>22283.87890625</v>
      </c>
      <c r="G23" s="5">
        <v>23350.24609375</v>
      </c>
      <c r="H23" s="5">
        <v>19114.072265625</v>
      </c>
      <c r="I23" s="5">
        <v>21921.44921875</v>
      </c>
      <c r="J23" s="5">
        <v>18635.259765625</v>
      </c>
      <c r="K23" s="5">
        <v>25932.546875</v>
      </c>
      <c r="L23" s="5">
        <v>24558.3828125</v>
      </c>
      <c r="M23" s="5">
        <v>25024.529296875</v>
      </c>
      <c r="N23" s="5">
        <v>36522.8203125</v>
      </c>
      <c r="O23" s="5">
        <v>32332.251953125</v>
      </c>
      <c r="P23" s="5">
        <v>32803.171875</v>
      </c>
    </row>
    <row r="24" spans="1:16" x14ac:dyDescent="0.45">
      <c r="A24" s="2">
        <v>45992</v>
      </c>
      <c r="B24" s="5">
        <v>114287.2421875</v>
      </c>
      <c r="C24" s="5">
        <v>169081.609375</v>
      </c>
      <c r="D24" s="5">
        <v>80268.9453125</v>
      </c>
      <c r="E24" s="5">
        <v>21232.322265625</v>
      </c>
      <c r="F24" s="5">
        <v>31475.62890625</v>
      </c>
      <c r="G24" s="5">
        <v>17877.8515625</v>
      </c>
      <c r="H24" s="5">
        <v>19131.267578125</v>
      </c>
      <c r="I24" s="5">
        <v>25727.314453125</v>
      </c>
      <c r="J24" s="5">
        <v>16458.740234375</v>
      </c>
      <c r="K24" s="5">
        <v>25393.81640625</v>
      </c>
      <c r="L24" s="5">
        <v>37218.8046875</v>
      </c>
      <c r="M24" s="5">
        <v>17908.23828125</v>
      </c>
      <c r="N24" s="5">
        <v>34625.0625</v>
      </c>
      <c r="O24" s="5">
        <v>47282.88671875</v>
      </c>
      <c r="P24" s="5">
        <v>25204.8828125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AB4D7E-4721-472D-BBF6-5F7A90F0434E}">
  <dimension ref="A1:P24"/>
  <sheetViews>
    <sheetView tabSelected="1" workbookViewId="0">
      <selection activeCell="J37" sqref="J37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5" t="s">
        <v>22</v>
      </c>
      <c r="B1" s="16" t="s">
        <v>23</v>
      </c>
      <c r="C1" s="16"/>
      <c r="D1" s="16"/>
      <c r="E1" s="16" t="s">
        <v>27</v>
      </c>
      <c r="F1" s="16"/>
      <c r="G1" s="16"/>
      <c r="H1" s="16" t="s">
        <v>28</v>
      </c>
      <c r="I1" s="16"/>
      <c r="J1" s="16"/>
      <c r="K1" s="16" t="s">
        <v>29</v>
      </c>
      <c r="L1" s="16"/>
      <c r="M1" s="16"/>
      <c r="N1" s="16" t="s">
        <v>30</v>
      </c>
      <c r="O1" s="16"/>
      <c r="P1" s="16"/>
    </row>
    <row r="2" spans="1:16" x14ac:dyDescent="0.45">
      <c r="A2" s="15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5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5">
        <v>116138.90625</v>
      </c>
      <c r="C4" s="5">
        <v>164013.734375</v>
      </c>
      <c r="D4" s="5">
        <v>85835.2578125</v>
      </c>
      <c r="E4" s="5">
        <v>22536.76953125</v>
      </c>
      <c r="F4" s="5">
        <v>32309.361328125</v>
      </c>
      <c r="G4" s="5">
        <v>17296.255859375</v>
      </c>
      <c r="H4" s="5">
        <v>19131.267578125</v>
      </c>
      <c r="I4" s="5">
        <v>22505.97265625</v>
      </c>
      <c r="J4" s="5">
        <v>16701.666015625</v>
      </c>
      <c r="K4" s="5">
        <v>27249.328125</v>
      </c>
      <c r="L4" s="5">
        <v>38235.34765625</v>
      </c>
      <c r="M4" s="5">
        <v>20855.515625</v>
      </c>
      <c r="N4" s="5">
        <v>34461.97265625</v>
      </c>
      <c r="O4" s="5">
        <v>47366.45703125</v>
      </c>
      <c r="P4" s="5">
        <v>26376.794921875</v>
      </c>
    </row>
    <row r="5" spans="1:16" x14ac:dyDescent="0.45">
      <c r="A5" s="2">
        <v>45413</v>
      </c>
      <c r="B5" s="5">
        <v>114568.6171875</v>
      </c>
      <c r="C5" s="5">
        <v>124925.609375</v>
      </c>
      <c r="D5" s="5">
        <v>106582.203125</v>
      </c>
      <c r="E5" s="5">
        <v>23103.34375</v>
      </c>
      <c r="F5" s="5">
        <v>24644.8515625</v>
      </c>
      <c r="G5" s="5">
        <v>19819.708984375</v>
      </c>
      <c r="H5" s="5">
        <v>19131.267578125</v>
      </c>
      <c r="I5" s="5">
        <v>21273.6875</v>
      </c>
      <c r="J5" s="5">
        <v>17765.73046875</v>
      </c>
      <c r="K5" s="5">
        <v>27725.5234375</v>
      </c>
      <c r="L5" s="5">
        <v>29080.296875</v>
      </c>
      <c r="M5" s="5">
        <v>24843.546875</v>
      </c>
      <c r="N5" s="5">
        <v>33936.80859375</v>
      </c>
      <c r="O5" s="5">
        <v>36576.53515625</v>
      </c>
      <c r="P5" s="5">
        <v>32784.453125</v>
      </c>
    </row>
    <row r="6" spans="1:16" x14ac:dyDescent="0.45">
      <c r="A6" s="2">
        <v>45444</v>
      </c>
      <c r="B6" s="5">
        <v>115408.34375</v>
      </c>
      <c r="C6" s="5">
        <v>109493.6796875</v>
      </c>
      <c r="D6" s="5">
        <v>116137.78125</v>
      </c>
      <c r="E6" s="5">
        <v>22655.05859375</v>
      </c>
      <c r="F6" s="5">
        <v>21591.751953125</v>
      </c>
      <c r="G6" s="5">
        <v>21519.587890625</v>
      </c>
      <c r="H6" s="5">
        <v>19131.267578125</v>
      </c>
      <c r="I6" s="5">
        <v>19927.345703125</v>
      </c>
      <c r="J6" s="5">
        <v>18542.939453125</v>
      </c>
      <c r="K6" s="5">
        <v>26815.78125</v>
      </c>
      <c r="L6" s="5">
        <v>25836.53125</v>
      </c>
      <c r="M6" s="5">
        <v>26134.802734375</v>
      </c>
      <c r="N6" s="5">
        <v>33914.80078125</v>
      </c>
      <c r="O6" s="5">
        <v>31705.84375</v>
      </c>
      <c r="P6" s="5">
        <v>30871.42578125</v>
      </c>
    </row>
    <row r="7" spans="1:16" x14ac:dyDescent="0.45">
      <c r="A7" s="2">
        <v>45474</v>
      </c>
      <c r="B7" s="5">
        <v>108294.203125</v>
      </c>
      <c r="C7" s="5">
        <v>152149.375</v>
      </c>
      <c r="D7" s="5">
        <v>86937.7421875</v>
      </c>
      <c r="E7" s="5">
        <v>19988.4921875</v>
      </c>
      <c r="F7" s="5">
        <v>28901.796875</v>
      </c>
      <c r="G7" s="5">
        <v>16683.958984375</v>
      </c>
      <c r="H7" s="5">
        <v>19114.072265625</v>
      </c>
      <c r="I7" s="5">
        <v>22934.8828125</v>
      </c>
      <c r="J7" s="5">
        <v>16196.0380859375</v>
      </c>
      <c r="K7" s="5">
        <v>24072.974609375</v>
      </c>
      <c r="L7" s="5">
        <v>34046.28125</v>
      </c>
      <c r="M7" s="5">
        <v>18663.95703125</v>
      </c>
      <c r="N7" s="5">
        <v>32157.39453125</v>
      </c>
      <c r="O7" s="5">
        <v>44227.734375</v>
      </c>
      <c r="P7" s="5">
        <v>24043.5078125</v>
      </c>
    </row>
    <row r="8" spans="1:16" x14ac:dyDescent="0.45">
      <c r="A8" s="2">
        <v>45505</v>
      </c>
      <c r="B8" s="5">
        <v>112906.1796875</v>
      </c>
      <c r="C8" s="5">
        <v>103381.34375</v>
      </c>
      <c r="D8" s="5">
        <v>117445.1875</v>
      </c>
      <c r="E8" s="5">
        <v>21605.5546875</v>
      </c>
      <c r="F8" s="5">
        <v>20464.626953125</v>
      </c>
      <c r="G8" s="5">
        <v>21419.1953125</v>
      </c>
      <c r="H8" s="5">
        <v>19131.267578125</v>
      </c>
      <c r="I8" s="5">
        <v>19543.396484375</v>
      </c>
      <c r="J8" s="5">
        <v>19438.2734375</v>
      </c>
      <c r="K8" s="5">
        <v>26215.51953125</v>
      </c>
      <c r="L8" s="5">
        <v>23865.98046875</v>
      </c>
      <c r="M8" s="5">
        <v>25703.98046875</v>
      </c>
      <c r="N8" s="5">
        <v>32470.548828125</v>
      </c>
      <c r="O8" s="5">
        <v>29120.4609375</v>
      </c>
      <c r="P8" s="5">
        <v>32919.47265625</v>
      </c>
    </row>
    <row r="9" spans="1:16" x14ac:dyDescent="0.45">
      <c r="A9" s="2">
        <v>45536</v>
      </c>
      <c r="B9" s="5">
        <v>113496.359375</v>
      </c>
      <c r="C9" s="5">
        <v>130523.7890625</v>
      </c>
      <c r="D9" s="5">
        <v>99061.5546875</v>
      </c>
      <c r="E9" s="5">
        <v>23368.56640625</v>
      </c>
      <c r="F9" s="5">
        <v>26893.54296875</v>
      </c>
      <c r="G9" s="5">
        <v>18524.11328125</v>
      </c>
      <c r="H9" s="5">
        <v>19113.759765625</v>
      </c>
      <c r="I9" s="5">
        <v>21548.232421875</v>
      </c>
      <c r="J9" s="5">
        <v>16806.708984375</v>
      </c>
      <c r="K9" s="5">
        <v>25025.6953125</v>
      </c>
      <c r="L9" s="5">
        <v>29747.24609375</v>
      </c>
      <c r="M9" s="5">
        <v>20119.625</v>
      </c>
      <c r="N9" s="5">
        <v>36239.40234375</v>
      </c>
      <c r="O9" s="5">
        <v>40502.01171875</v>
      </c>
      <c r="P9" s="5">
        <v>30708.123046875</v>
      </c>
    </row>
    <row r="10" spans="1:16" x14ac:dyDescent="0.45">
      <c r="A10" s="2">
        <v>45566</v>
      </c>
      <c r="B10" s="5">
        <v>114907.4140625</v>
      </c>
      <c r="C10" s="5">
        <v>151594.625</v>
      </c>
      <c r="D10" s="5">
        <v>94265.0546875</v>
      </c>
      <c r="E10" s="5">
        <v>22910.357421875</v>
      </c>
      <c r="F10" s="5">
        <v>29713.990234375</v>
      </c>
      <c r="G10" s="5">
        <v>18602.490234375</v>
      </c>
      <c r="H10" s="5">
        <v>19131.267578125</v>
      </c>
      <c r="I10" s="5">
        <v>22573.21484375</v>
      </c>
      <c r="J10" s="5">
        <v>17345.091796875</v>
      </c>
      <c r="K10" s="5">
        <v>26052.615234375</v>
      </c>
      <c r="L10" s="5">
        <v>34251.9453125</v>
      </c>
      <c r="M10" s="5">
        <v>20756.59765625</v>
      </c>
      <c r="N10" s="5">
        <v>35776.765625</v>
      </c>
      <c r="O10" s="5">
        <v>45293.75</v>
      </c>
      <c r="P10" s="5">
        <v>25840.255859375</v>
      </c>
    </row>
    <row r="11" spans="1:16" x14ac:dyDescent="0.45">
      <c r="A11" s="2">
        <v>45597</v>
      </c>
      <c r="B11" s="5">
        <v>119066.6015625</v>
      </c>
      <c r="C11" s="5">
        <v>109345.046875</v>
      </c>
      <c r="D11" s="5">
        <v>122401.78125</v>
      </c>
      <c r="E11" s="5">
        <v>23131.740234375</v>
      </c>
      <c r="F11" s="5">
        <v>22400.8359375</v>
      </c>
      <c r="G11" s="5">
        <v>21927.40625</v>
      </c>
      <c r="H11" s="5">
        <v>19114.072265625</v>
      </c>
      <c r="I11" s="5">
        <v>20076.73046875</v>
      </c>
      <c r="J11" s="5">
        <v>19081.474609375</v>
      </c>
      <c r="K11" s="5">
        <v>26283.548828125</v>
      </c>
      <c r="L11" s="5">
        <v>25316.560546875</v>
      </c>
      <c r="M11" s="5">
        <v>25623.0859375</v>
      </c>
      <c r="N11" s="5">
        <v>37159.44921875</v>
      </c>
      <c r="O11" s="5">
        <v>32509.61328125</v>
      </c>
      <c r="P11" s="5">
        <v>32803.171875</v>
      </c>
    </row>
    <row r="12" spans="1:16" x14ac:dyDescent="0.45">
      <c r="A12" s="2">
        <v>45627</v>
      </c>
      <c r="B12" s="5">
        <v>114240.828125</v>
      </c>
      <c r="C12" s="5">
        <v>142131.90625</v>
      </c>
      <c r="D12" s="5">
        <v>95064.234375</v>
      </c>
      <c r="E12" s="5">
        <v>22708.1484375</v>
      </c>
      <c r="F12" s="5">
        <v>28236.416015625</v>
      </c>
      <c r="G12" s="5">
        <v>18505.9140625</v>
      </c>
      <c r="H12" s="5">
        <v>19131.267578125</v>
      </c>
      <c r="I12" s="5">
        <v>23462.611328125</v>
      </c>
      <c r="J12" s="5">
        <v>17298.130859375</v>
      </c>
      <c r="K12" s="5">
        <v>25510.24609375</v>
      </c>
      <c r="L12" s="5">
        <v>32235.357421875</v>
      </c>
      <c r="M12" s="5">
        <v>20748.0234375</v>
      </c>
      <c r="N12" s="5">
        <v>34717.296875</v>
      </c>
      <c r="O12" s="5">
        <v>42701.7109375</v>
      </c>
      <c r="P12" s="5">
        <v>28269.578125</v>
      </c>
    </row>
    <row r="13" spans="1:16" x14ac:dyDescent="0.45">
      <c r="A13" s="2">
        <v>45658</v>
      </c>
      <c r="B13" s="5">
        <f>Forecasting!B13*1.07</f>
        <v>109163.264140625</v>
      </c>
      <c r="C13" s="5">
        <f>Forecasting!C13*1.1</f>
        <v>113108.16171875001</v>
      </c>
      <c r="D13" s="5">
        <f>Forecasting!D13*1.03</f>
        <v>99535.192656250001</v>
      </c>
      <c r="E13" s="5">
        <f>Forecasting!E13*1.07</f>
        <v>21601.770234375002</v>
      </c>
      <c r="F13" s="5">
        <f>Forecasting!F13*1.1</f>
        <v>22499.614843750001</v>
      </c>
      <c r="G13" s="5">
        <f>Forecasting!G13*1</f>
        <v>19156.0625</v>
      </c>
      <c r="H13" s="5">
        <f>Forecasting!H13*1.05</f>
        <v>19039.963769531252</v>
      </c>
      <c r="I13" s="5">
        <f>Forecasting!I13*1</f>
        <v>20016.919921875</v>
      </c>
      <c r="J13" s="5">
        <f>Forecasting!J13*1</f>
        <v>17322.568359375</v>
      </c>
      <c r="K13" s="5">
        <f>Forecasting!K13*1.03</f>
        <v>24724.29099609375</v>
      </c>
      <c r="L13" s="5">
        <f>Forecasting!L13*1.1</f>
        <v>26412.460937500004</v>
      </c>
      <c r="M13" s="5">
        <f>Forecasting!M13*1</f>
        <v>22596.42578125</v>
      </c>
      <c r="N13" s="5">
        <f>Forecasting!N13*1.03</f>
        <v>30205.273046875001</v>
      </c>
      <c r="O13" s="5">
        <f>Forecasting!O13*1.1</f>
        <v>32979.185937500006</v>
      </c>
      <c r="P13" s="5">
        <f>Forecasting!P13*1.03</f>
        <v>31569.318945312501</v>
      </c>
    </row>
    <row r="14" spans="1:16" x14ac:dyDescent="0.45">
      <c r="A14" s="2">
        <v>45689</v>
      </c>
      <c r="B14" s="5">
        <f>Forecasting!B14*1.07</f>
        <v>134773.93984375001</v>
      </c>
      <c r="C14" s="5">
        <f>Forecasting!C14*1.1</f>
        <v>139552.20468750002</v>
      </c>
      <c r="D14" s="5">
        <f>Forecasting!D14*1.03</f>
        <v>124489.32453125001</v>
      </c>
      <c r="E14" s="5">
        <f>Forecasting!E14*1.07</f>
        <v>25874.313671875003</v>
      </c>
      <c r="F14" s="5">
        <f>Forecasting!F14*1.1</f>
        <v>26887.089453125001</v>
      </c>
      <c r="G14" s="5">
        <f>Forecasting!G14*1</f>
        <v>22996.2109375</v>
      </c>
      <c r="H14" s="5">
        <f>Forecasting!H14*1.05</f>
        <v>20117.768261718749</v>
      </c>
      <c r="I14" s="5">
        <f>Forecasting!I14*1</f>
        <v>21438.083984375</v>
      </c>
      <c r="J14" s="5">
        <f>Forecasting!J14*1</f>
        <v>19785.69140625</v>
      </c>
      <c r="K14" s="5">
        <f>Forecasting!K14*1.03</f>
        <v>30284.856640624999</v>
      </c>
      <c r="L14" s="5">
        <f>Forecasting!L14*1.1</f>
        <v>32155.874609375001</v>
      </c>
      <c r="M14" s="5">
        <f>Forecasting!M14*1</f>
        <v>27269.619140625</v>
      </c>
      <c r="N14" s="5">
        <f>Forecasting!N14*1.03</f>
        <v>37800.026328125001</v>
      </c>
      <c r="O14" s="5">
        <f>Forecasting!O14*1.1</f>
        <v>40585.750390625006</v>
      </c>
      <c r="P14" s="5">
        <f>Forecasting!P14*1.03</f>
        <v>33787.267031249998</v>
      </c>
    </row>
    <row r="15" spans="1:16" x14ac:dyDescent="0.45">
      <c r="A15" s="2">
        <v>45717</v>
      </c>
      <c r="B15" s="5">
        <f>Forecasting!B15*1.07</f>
        <v>110961.17343750001</v>
      </c>
      <c r="C15" s="5">
        <f>Forecasting!C15*1.1</f>
        <v>129271.54453125001</v>
      </c>
      <c r="D15" s="5">
        <f>Forecasting!D15*1.03</f>
        <v>89773.190625000003</v>
      </c>
      <c r="E15" s="5">
        <f>Forecasting!E15*1.07</f>
        <v>23262.920156250002</v>
      </c>
      <c r="F15" s="5">
        <f>Forecasting!F15*1.1</f>
        <v>26804.462695312501</v>
      </c>
      <c r="G15" s="5">
        <f>Forecasting!G15*1</f>
        <v>18804.220703125</v>
      </c>
      <c r="H15" s="5">
        <f>Forecasting!H15*1.05</f>
        <v>19191.77490234375</v>
      </c>
      <c r="I15" s="5">
        <f>Forecasting!I15*1</f>
        <v>21669.912109375</v>
      </c>
      <c r="J15" s="5">
        <f>Forecasting!J15*1</f>
        <v>17061.951171875</v>
      </c>
      <c r="K15" s="5">
        <f>Forecasting!K15*1.03</f>
        <v>24714.7534375</v>
      </c>
      <c r="L15" s="5">
        <f>Forecasting!L15*1.1</f>
        <v>31290.948046875001</v>
      </c>
      <c r="M15" s="5">
        <f>Forecasting!M15*1</f>
        <v>20001.12890625</v>
      </c>
      <c r="N15" s="5">
        <f>Forecasting!N15*1.03</f>
        <v>31450.180937500001</v>
      </c>
      <c r="O15" s="5">
        <f>Forecasting!O15*1.1</f>
        <v>38664.239453125003</v>
      </c>
      <c r="P15" s="5">
        <f>Forecasting!P15*1.03</f>
        <v>24853.316601562499</v>
      </c>
    </row>
    <row r="16" spans="1:16" x14ac:dyDescent="0.45">
      <c r="A16" s="2">
        <v>45748</v>
      </c>
      <c r="B16" s="5">
        <f>Forecasting!B16*1.07</f>
        <v>122617.15992187501</v>
      </c>
      <c r="C16" s="5">
        <f>Forecasting!C16*1.1</f>
        <v>173965</v>
      </c>
      <c r="D16" s="5">
        <f>Forecasting!D16*1.03</f>
        <v>91499.80859375</v>
      </c>
      <c r="E16" s="5">
        <f>Forecasting!E16*1.07</f>
        <v>24719.087753906253</v>
      </c>
      <c r="F16" s="5">
        <f>Forecasting!F16*1.1</f>
        <v>33667.86328125</v>
      </c>
      <c r="G16" s="5">
        <f>Forecasting!G16*1</f>
        <v>17886.603515625</v>
      </c>
      <c r="H16" s="5">
        <f>Forecasting!H16*1.05</f>
        <v>20069.77587890625</v>
      </c>
      <c r="I16" s="5">
        <f>Forecasting!I16*1</f>
        <v>24047.802734375</v>
      </c>
      <c r="J16" s="5">
        <f>Forecasting!J16*1</f>
        <v>17118.61328125</v>
      </c>
      <c r="K16" s="5">
        <f>Forecasting!K16*1.03</f>
        <v>27567.941953125002</v>
      </c>
      <c r="L16" s="5">
        <f>Forecasting!L16*1.1</f>
        <v>40352.391406250004</v>
      </c>
      <c r="M16" s="5">
        <f>Forecasting!M16*1</f>
        <v>21078.30078125</v>
      </c>
      <c r="N16" s="5">
        <f>Forecasting!N16*1.03</f>
        <v>35944.879648437498</v>
      </c>
      <c r="O16" s="5">
        <f>Forecasting!O16*1.1</f>
        <v>50449.226953125006</v>
      </c>
      <c r="P16" s="5">
        <f>Forecasting!P16*1.03</f>
        <v>27260.235488281251</v>
      </c>
    </row>
    <row r="17" spans="1:16" x14ac:dyDescent="0.45">
      <c r="A17" s="2">
        <v>45778</v>
      </c>
      <c r="B17" s="5">
        <f>Forecasting!B17*1.07</f>
        <v>119397.580078125</v>
      </c>
      <c r="C17" s="5">
        <f>Forecasting!C17*1.1</f>
        <v>117471.24296875001</v>
      </c>
      <c r="D17" s="5">
        <f>Forecasting!D17*1.03</f>
        <v>110772.97546875001</v>
      </c>
      <c r="E17" s="5">
        <f>Forecasting!E17*1.07</f>
        <v>23609.286679687502</v>
      </c>
      <c r="F17" s="5">
        <f>Forecasting!F17*1.1</f>
        <v>23896.333398437502</v>
      </c>
      <c r="G17" s="5">
        <f>Forecasting!G17*1</f>
        <v>22093.31640625</v>
      </c>
      <c r="H17" s="5">
        <f>Forecasting!H17*1.05</f>
        <v>20087.830957031252</v>
      </c>
      <c r="I17" s="5">
        <f>Forecasting!I17*1</f>
        <v>20617.341796875</v>
      </c>
      <c r="J17" s="5">
        <f>Forecasting!J17*1</f>
        <v>20735.318359375</v>
      </c>
      <c r="K17" s="5">
        <f>Forecasting!K17*1.03</f>
        <v>26997.5110546875</v>
      </c>
      <c r="L17" s="5">
        <f>Forecasting!L17*1.1</f>
        <v>27047.519726562503</v>
      </c>
      <c r="M17" s="5">
        <f>Forecasting!M17*1</f>
        <v>26237.5625</v>
      </c>
      <c r="N17" s="5">
        <f>Forecasting!N17*1.03</f>
        <v>34738.166250000002</v>
      </c>
      <c r="O17" s="5">
        <f>Forecasting!O17*1.1</f>
        <v>33427.450976562504</v>
      </c>
      <c r="P17" s="5">
        <f>Forecasting!P17*1.03</f>
        <v>33866.476445312503</v>
      </c>
    </row>
    <row r="18" spans="1:16" x14ac:dyDescent="0.45">
      <c r="A18" s="2">
        <v>45809</v>
      </c>
      <c r="B18" s="5">
        <f>Forecasting!B18*1.07</f>
        <v>122793.95234375</v>
      </c>
      <c r="C18" s="5">
        <f>Forecasting!C18*1.1</f>
        <v>134789.75468750001</v>
      </c>
      <c r="D18" s="5">
        <f>Forecasting!D18*1.03</f>
        <v>105840.74</v>
      </c>
      <c r="E18" s="5">
        <f>Forecasting!E18*1.07</f>
        <v>23304.804804687501</v>
      </c>
      <c r="F18" s="5">
        <f>Forecasting!F18*1.1</f>
        <v>26341.906250000004</v>
      </c>
      <c r="G18" s="5">
        <f>Forecasting!G18*1</f>
        <v>20326.27734375</v>
      </c>
      <c r="H18" s="5">
        <f>Forecasting!H18*1.05</f>
        <v>20087.830957031252</v>
      </c>
      <c r="I18" s="5">
        <f>Forecasting!I18*1</f>
        <v>22617.771484375</v>
      </c>
      <c r="J18" s="5">
        <f>Forecasting!J18*1</f>
        <v>19724.515625</v>
      </c>
      <c r="K18" s="5">
        <f>Forecasting!K18*1.03</f>
        <v>27470.560683593751</v>
      </c>
      <c r="L18" s="5">
        <f>Forecasting!L18*1.1</f>
        <v>31787.821484375003</v>
      </c>
      <c r="M18" s="5">
        <f>Forecasting!M18*1</f>
        <v>24257.38671875</v>
      </c>
      <c r="N18" s="5">
        <f>Forecasting!N18*1.03</f>
        <v>35341.142734375004</v>
      </c>
      <c r="O18" s="5">
        <f>Forecasting!O18*1.1</f>
        <v>39244.940625000003</v>
      </c>
      <c r="P18" s="5">
        <f>Forecasting!P18*1.03</f>
        <v>31752.892304687502</v>
      </c>
    </row>
    <row r="19" spans="1:16" x14ac:dyDescent="0.45">
      <c r="A19" s="2">
        <v>45839</v>
      </c>
      <c r="B19" s="5">
        <f>Forecasting!B19*1.07</f>
        <v>113787.16046875001</v>
      </c>
      <c r="C19" s="5">
        <f>Forecasting!C19*1.1</f>
        <v>167150.82656250001</v>
      </c>
      <c r="D19" s="5">
        <f>Forecasting!D19*1.03</f>
        <v>87245.795937500006</v>
      </c>
      <c r="E19" s="5">
        <f>Forecasting!E19*1.07</f>
        <v>21235.391367187502</v>
      </c>
      <c r="F19" s="5">
        <f>Forecasting!F19*1.1</f>
        <v>30334.390625000004</v>
      </c>
      <c r="G19" s="5">
        <f>Forecasting!G19*1</f>
        <v>16568.890625</v>
      </c>
      <c r="H19" s="5">
        <f>Forecasting!H19*1.05</f>
        <v>20069.77587890625</v>
      </c>
      <c r="I19" s="5">
        <f>Forecasting!I19*1</f>
        <v>23963.2734375</v>
      </c>
      <c r="J19" s="5">
        <f>Forecasting!J19*1</f>
        <v>16801.6875</v>
      </c>
      <c r="K19" s="5">
        <f>Forecasting!K19*1.03</f>
        <v>24449.793984374999</v>
      </c>
      <c r="L19" s="5">
        <f>Forecasting!L19*1.1</f>
        <v>36583.911718750001</v>
      </c>
      <c r="M19" s="5">
        <f>Forecasting!M19*1</f>
        <v>18278.578125</v>
      </c>
      <c r="N19" s="5">
        <f>Forecasting!N19*1.03</f>
        <v>32442.644277343752</v>
      </c>
      <c r="O19" s="5">
        <f>Forecasting!O19*1.1</f>
        <v>46497.455468750006</v>
      </c>
      <c r="P19" s="5">
        <f>Forecasting!P19*1.03</f>
        <v>24764.813046875002</v>
      </c>
    </row>
    <row r="20" spans="1:16" x14ac:dyDescent="0.45">
      <c r="A20" s="2">
        <v>45870</v>
      </c>
      <c r="B20" s="5">
        <f>Forecasting!B20*1.07</f>
        <v>118500.159375</v>
      </c>
      <c r="C20" s="5">
        <f>Forecasting!C20*1.1</f>
        <v>104304.75859375001</v>
      </c>
      <c r="D20" s="5">
        <f>Forecasting!D20*1.03</f>
        <v>127753.52328125</v>
      </c>
      <c r="E20" s="5">
        <f>Forecasting!E20*1.07</f>
        <v>22276.198339843751</v>
      </c>
      <c r="F20" s="5">
        <f>Forecasting!F20*1.1</f>
        <v>19157.357226562501</v>
      </c>
      <c r="G20" s="5">
        <f>Forecasting!G20*1</f>
        <v>24877.88671875</v>
      </c>
      <c r="H20" s="5">
        <f>Forecasting!H20*1.05</f>
        <v>20087.830957031252</v>
      </c>
      <c r="I20" s="5">
        <f>Forecasting!I20*1</f>
        <v>18637.61328125</v>
      </c>
      <c r="J20" s="5">
        <f>Forecasting!J20*1</f>
        <v>21179.857421875</v>
      </c>
      <c r="K20" s="5">
        <f>Forecasting!K20*1.03</f>
        <v>26882.44677734375</v>
      </c>
      <c r="L20" s="5">
        <f>Forecasting!L20*1.1</f>
        <v>22987.200585937502</v>
      </c>
      <c r="M20" s="5">
        <f>Forecasting!M20*1</f>
        <v>28082.005859375</v>
      </c>
      <c r="N20" s="5">
        <f>Forecasting!N20*1.03</f>
        <v>32710.365820312501</v>
      </c>
      <c r="O20" s="5">
        <f>Forecasting!O20*1.1</f>
        <v>27956.841601562501</v>
      </c>
      <c r="P20" s="5">
        <f>Forecasting!P20*1.03</f>
        <v>33787.267031249998</v>
      </c>
    </row>
    <row r="21" spans="1:16" x14ac:dyDescent="0.45">
      <c r="A21" s="2">
        <v>45901</v>
      </c>
      <c r="B21" s="5">
        <f>Forecasting!B21*1.07</f>
        <v>120123.56671875001</v>
      </c>
      <c r="C21" s="5">
        <f>Forecasting!C21*1.1</f>
        <v>165968.0859375</v>
      </c>
      <c r="D21" s="5">
        <f>Forecasting!D21*1.03</f>
        <v>91514.461953125006</v>
      </c>
      <c r="E21" s="5">
        <f>Forecasting!E21*1.07</f>
        <v>24386.685566406253</v>
      </c>
      <c r="F21" s="5">
        <f>Forecasting!F21*1.1</f>
        <v>32936.451367187503</v>
      </c>
      <c r="G21" s="5">
        <f>Forecasting!G21*1</f>
        <v>18699.21484375</v>
      </c>
      <c r="H21" s="5">
        <f>Forecasting!H21*1.05</f>
        <v>20069.77587890625</v>
      </c>
      <c r="I21" s="5">
        <f>Forecasting!I21*1</f>
        <v>24373.994140625</v>
      </c>
      <c r="J21" s="5">
        <f>Forecasting!J21*1</f>
        <v>17901.27734375</v>
      </c>
      <c r="K21" s="5">
        <f>Forecasting!K21*1.03</f>
        <v>25666.875781250001</v>
      </c>
      <c r="L21" s="5">
        <f>Forecasting!L21*1.1</f>
        <v>37161.8671875</v>
      </c>
      <c r="M21" s="5">
        <f>Forecasting!M21*1</f>
        <v>19034.37890625</v>
      </c>
      <c r="N21" s="5">
        <f>Forecasting!N21*1.03</f>
        <v>37080.5471875</v>
      </c>
      <c r="O21" s="5">
        <f>Forecasting!O21*1.1</f>
        <v>49880.827734375001</v>
      </c>
      <c r="P21" s="5">
        <f>Forecasting!P21*1.03</f>
        <v>29143.308847656252</v>
      </c>
    </row>
    <row r="22" spans="1:16" x14ac:dyDescent="0.45">
      <c r="A22" s="2">
        <v>45931</v>
      </c>
      <c r="B22" s="5">
        <f>Forecasting!B22*1.07</f>
        <v>120321.96812500001</v>
      </c>
      <c r="C22" s="5">
        <f>Forecasting!C22*1.1</f>
        <v>146057.19218750001</v>
      </c>
      <c r="D22" s="5">
        <f>Forecasting!D22*1.03</f>
        <v>105619.16125</v>
      </c>
      <c r="E22" s="5">
        <f>Forecasting!E22*1.07</f>
        <v>24061.035664062503</v>
      </c>
      <c r="F22" s="5">
        <f>Forecasting!F22*1.1</f>
        <v>28563.966406250001</v>
      </c>
      <c r="G22" s="5">
        <f>Forecasting!G22*1</f>
        <v>20248.94140625</v>
      </c>
      <c r="H22" s="5">
        <f>Forecasting!H22*1.05</f>
        <v>20069.44775390625</v>
      </c>
      <c r="I22" s="5">
        <f>Forecasting!I22*1</f>
        <v>22840.640625</v>
      </c>
      <c r="J22" s="5">
        <f>Forecasting!J22*1</f>
        <v>17452.576171875</v>
      </c>
      <c r="K22" s="5">
        <f>Forecasting!K22*1.03</f>
        <v>26498.039511718751</v>
      </c>
      <c r="L22" s="5">
        <f>Forecasting!L22*1.1</f>
        <v>32393.543359375002</v>
      </c>
      <c r="M22" s="5">
        <f>Forecasting!M22*1</f>
        <v>21863.40625</v>
      </c>
      <c r="N22" s="5">
        <f>Forecasting!N22*1.03</f>
        <v>36050.828828124999</v>
      </c>
      <c r="O22" s="5">
        <f>Forecasting!O22*1.1</f>
        <v>42237.473437500004</v>
      </c>
      <c r="P22" s="5">
        <f>Forecasting!P22*1.03</f>
        <v>31617.966328125</v>
      </c>
    </row>
    <row r="23" spans="1:16" x14ac:dyDescent="0.45">
      <c r="A23" s="2">
        <v>45962</v>
      </c>
      <c r="B23" s="5">
        <f>Forecasting!B23*1.07</f>
        <v>124174.82078125</v>
      </c>
      <c r="C23" s="5">
        <f>Forecasting!C23*1.1</f>
        <v>122209.346875</v>
      </c>
      <c r="D23" s="5">
        <f>Forecasting!D23*1.03</f>
        <v>124953.27515625001</v>
      </c>
      <c r="E23" s="5">
        <f>Forecasting!E23*1.07</f>
        <v>24115.436386718753</v>
      </c>
      <c r="F23" s="5">
        <f>Forecasting!F23*1.1</f>
        <v>24512.266796875003</v>
      </c>
      <c r="G23" s="5">
        <f>Forecasting!G23*1</f>
        <v>23350.24609375</v>
      </c>
      <c r="H23" s="5">
        <f>Forecasting!H23*1.05</f>
        <v>20069.77587890625</v>
      </c>
      <c r="I23" s="5">
        <f>Forecasting!I23*1</f>
        <v>21921.44921875</v>
      </c>
      <c r="J23" s="5">
        <f>Forecasting!J23*1</f>
        <v>18635.259765625</v>
      </c>
      <c r="K23" s="5">
        <f>Forecasting!K23*1.03</f>
        <v>26710.52328125</v>
      </c>
      <c r="L23" s="5">
        <f>Forecasting!L23*1.1</f>
        <v>27014.221093750002</v>
      </c>
      <c r="M23" s="5">
        <f>Forecasting!M23*1</f>
        <v>25024.529296875</v>
      </c>
      <c r="N23" s="5">
        <f>Forecasting!N23*1.03</f>
        <v>37618.504921874999</v>
      </c>
      <c r="O23" s="5">
        <f>Forecasting!O23*1.1</f>
        <v>35565.477148437501</v>
      </c>
      <c r="P23" s="5">
        <f>Forecasting!P23*1.03</f>
        <v>33787.267031249998</v>
      </c>
    </row>
    <row r="24" spans="1:16" x14ac:dyDescent="0.45">
      <c r="A24" s="2">
        <v>45992</v>
      </c>
      <c r="B24" s="5">
        <f>Forecasting!B24*1.07</f>
        <v>122287.34914062501</v>
      </c>
      <c r="C24" s="5">
        <f>Forecasting!C24*1.1</f>
        <v>185989.77031250001</v>
      </c>
      <c r="D24" s="5">
        <f>Forecasting!D24*1.03</f>
        <v>82677.013671875</v>
      </c>
      <c r="E24" s="5">
        <f>Forecasting!E24*1.07</f>
        <v>22718.584824218753</v>
      </c>
      <c r="F24" s="5">
        <f>Forecasting!F24*1.1</f>
        <v>34623.191796875006</v>
      </c>
      <c r="G24" s="5">
        <f>Forecasting!G24*1</f>
        <v>17877.8515625</v>
      </c>
      <c r="H24" s="5">
        <f>Forecasting!H24*1.05</f>
        <v>20087.830957031252</v>
      </c>
      <c r="I24" s="5">
        <f>Forecasting!I24*1</f>
        <v>25727.314453125</v>
      </c>
      <c r="J24" s="5">
        <f>Forecasting!J24*1</f>
        <v>16458.740234375</v>
      </c>
      <c r="K24" s="5">
        <f>Forecasting!K24*1.03</f>
        <v>26155.630898437499</v>
      </c>
      <c r="L24" s="5">
        <f>Forecasting!L24*1.1</f>
        <v>40940.685156250001</v>
      </c>
      <c r="M24" s="5">
        <f>Forecasting!M24*1</f>
        <v>17908.23828125</v>
      </c>
      <c r="N24" s="5">
        <f>Forecasting!N24*1.03</f>
        <v>35663.814375000002</v>
      </c>
      <c r="O24" s="5">
        <f>Forecasting!O24*1.1</f>
        <v>52011.175390625001</v>
      </c>
      <c r="P24" s="5">
        <f>Forecasting!P24*1.03</f>
        <v>25961.029296875</v>
      </c>
    </row>
  </sheetData>
  <mergeCells count="6">
    <mergeCell ref="A1:A3"/>
    <mergeCell ref="B1:D1"/>
    <mergeCell ref="E1:G1"/>
    <mergeCell ref="H1:J1"/>
    <mergeCell ref="K1:M1"/>
    <mergeCell ref="N1:P1"/>
  </mergeCells>
  <phoneticPr fontId="3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1832EF-A040-4F94-9FF3-A9301226A61C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8E16E-3555-41CF-A33C-D87B2BA6030F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9D198-623D-46C2-8BE0-5F427B2B4EE4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E625C-2138-4A6F-8508-4D0D3F2852A3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20</vt:i4>
      </vt:variant>
    </vt:vector>
  </HeadingPairs>
  <TitlesOfParts>
    <vt:vector size="20" baseType="lpstr">
      <vt:lpstr>Evaluation</vt:lpstr>
      <vt:lpstr>Evaluation_Tuning</vt:lpstr>
      <vt:lpstr>Performance</vt:lpstr>
      <vt:lpstr>Forecasting</vt:lpstr>
      <vt:lpstr>Forecasting_Tuning</vt:lpstr>
      <vt:lpstr>경부선_전체</vt:lpstr>
      <vt:lpstr>경부선_주말</vt:lpstr>
      <vt:lpstr>경부선_주중</vt:lpstr>
      <vt:lpstr>경전선_전체</vt:lpstr>
      <vt:lpstr>경전선_주말</vt:lpstr>
      <vt:lpstr>경전선_주중</vt:lpstr>
      <vt:lpstr>동해선_전체</vt:lpstr>
      <vt:lpstr>동해선_주말</vt:lpstr>
      <vt:lpstr>동해선_주중</vt:lpstr>
      <vt:lpstr>전라선_전체</vt:lpstr>
      <vt:lpstr>전라선_주말</vt:lpstr>
      <vt:lpstr>전라선_주중</vt:lpstr>
      <vt:lpstr>호남선_전체</vt:lpstr>
      <vt:lpstr>호남선_주말</vt:lpstr>
      <vt:lpstr>호남선_주중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Kyungwon Kim</cp:lastModifiedBy>
  <dcterms:created xsi:type="dcterms:W3CDTF">2024-07-31T07:06:58Z</dcterms:created>
  <dcterms:modified xsi:type="dcterms:W3CDTF">2024-08-01T01:21:24Z</dcterms:modified>
</cp:coreProperties>
</file>